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13_ncr:1_{B3DC9009-AE96-48EB-A0C8-5E5730719D84}" xr6:coauthVersionLast="47" xr6:coauthVersionMax="47" xr10:uidLastSave="{00000000-0000-0000-0000-000000000000}"/>
  <bookViews>
    <workbookView xWindow="0" yWindow="0" windowWidth="20490" windowHeight="11520" activeTab="2" xr2:uid="{C01CDF89-0AE4-4B5D-8EDB-7EA265B8159E}"/>
  </bookViews>
  <sheets>
    <sheet name="faccioli" sheetId="1" r:id="rId1"/>
    <sheet name="MARTA" sheetId="3" r:id="rId2"/>
    <sheet name="Foglio2" sheetId="4" r:id="rId3"/>
    <sheet name="ROSSI" sheetId="2" r:id="rId4"/>
  </sheets>
  <definedNames>
    <definedName name="_xlnm.Print_Area" localSheetId="0">faccioli!$A$64:$E$89</definedName>
    <definedName name="_xlnm.Print_Area" localSheetId="2">Foglio2!$B$1:$F$26</definedName>
    <definedName name="_xlnm.Print_Area" localSheetId="1">MARTA!$A$1:$D$52</definedName>
    <definedName name="_xlnm.Print_Area" localSheetId="3">ROSSI!$A$1:$D$21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4" l="1"/>
  <c r="G21" i="4"/>
  <c r="F19" i="4"/>
  <c r="F25" i="4" s="1"/>
  <c r="G12" i="4"/>
  <c r="F9" i="4"/>
  <c r="G7" i="4"/>
  <c r="F4" i="4"/>
  <c r="F23" i="4"/>
  <c r="D23" i="4"/>
  <c r="C158" i="4"/>
  <c r="E158" i="4" s="1"/>
  <c r="E172" i="4" s="1"/>
  <c r="E173" i="4" s="1"/>
  <c r="D136" i="4"/>
  <c r="D141" i="4" s="1"/>
  <c r="E115" i="4"/>
  <c r="E118" i="4"/>
  <c r="C93" i="4"/>
  <c r="F93" i="4" s="1"/>
  <c r="F95" i="4" s="1"/>
  <c r="F60" i="4"/>
  <c r="C62" i="4"/>
  <c r="F62" i="4" s="1"/>
  <c r="D6" i="3"/>
  <c r="D7" i="3"/>
  <c r="D8" i="3"/>
  <c r="D9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30" i="3"/>
  <c r="D31" i="3"/>
  <c r="D32" i="3"/>
  <c r="D33" i="3"/>
  <c r="D34" i="3"/>
  <c r="D35" i="3"/>
  <c r="F28" i="3"/>
  <c r="F30" i="3"/>
  <c r="F31" i="3"/>
  <c r="F32" i="3"/>
  <c r="F33" i="3"/>
  <c r="F34" i="3"/>
  <c r="F35" i="3"/>
  <c r="F7" i="3"/>
  <c r="F8" i="3"/>
  <c r="F9" i="3"/>
  <c r="F10" i="3"/>
  <c r="F37" i="3" s="1"/>
  <c r="F38" i="3" s="1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6" i="3"/>
  <c r="D48" i="3"/>
  <c r="B48" i="3"/>
  <c r="D113" i="1"/>
  <c r="D104" i="1"/>
  <c r="F65" i="4" l="1"/>
  <c r="E175" i="4"/>
  <c r="E120" i="4"/>
  <c r="F96" i="4"/>
  <c r="F99" i="4" s="1"/>
  <c r="D10" i="3"/>
  <c r="D37" i="3" s="1"/>
  <c r="D50" i="3" s="1"/>
  <c r="D17" i="2"/>
  <c r="E19" i="1" l="1"/>
  <c r="G59" i="1"/>
  <c r="F52" i="1"/>
  <c r="G52" i="1" s="1"/>
  <c r="D15" i="1"/>
  <c r="E16" i="1" s="1"/>
  <c r="E11" i="1"/>
  <c r="G40" i="1"/>
  <c r="E23" i="1" l="1"/>
  <c r="G62" i="1"/>
</calcChain>
</file>

<file path=xl/sharedStrings.xml><?xml version="1.0" encoding="utf-8"?>
<sst xmlns="http://schemas.openxmlformats.org/spreadsheetml/2006/main" count="323" uniqueCount="239">
  <si>
    <t>FACCIOLI MASSIMO</t>
  </si>
  <si>
    <t>FACCIOLI ALMERINO</t>
  </si>
  <si>
    <t>RIPORTO CONTO LAVORI VECCHI</t>
  </si>
  <si>
    <t>TELECAMERA</t>
  </si>
  <si>
    <t>ACCONTO 29.03.2019</t>
  </si>
  <si>
    <t>ACCONTO 12.07.2019</t>
  </si>
  <si>
    <t>RIMANENZA</t>
  </si>
  <si>
    <t>N. 2 FARI  50W</t>
  </si>
  <si>
    <t>LAVORO ORE 2,5</t>
  </si>
  <si>
    <t>15.06.19</t>
  </si>
  <si>
    <t>CONTROLLO VIDEO</t>
  </si>
  <si>
    <t>12.07.19</t>
  </si>
  <si>
    <t>19.07.19</t>
  </si>
  <si>
    <t>TRASFORMATORE 12V</t>
  </si>
  <si>
    <t>N. 1 TRASFORMATORE 12V</t>
  </si>
  <si>
    <t>12.08.19</t>
  </si>
  <si>
    <t>MONTATO ROUTER</t>
  </si>
  <si>
    <t>N. 1 ROUTER 4G</t>
  </si>
  <si>
    <t>16.10.19</t>
  </si>
  <si>
    <t>PROVA TV</t>
  </si>
  <si>
    <t>06.12.19</t>
  </si>
  <si>
    <t>PROVE WIFI</t>
  </si>
  <si>
    <t>12.12.19</t>
  </si>
  <si>
    <t>MAGNETE ALLARME</t>
  </si>
  <si>
    <t>07.12.19</t>
  </si>
  <si>
    <t>PROVA CALDAIA</t>
  </si>
  <si>
    <t>N. 1 MAGNETE OTTONE</t>
  </si>
  <si>
    <t>11.01.20</t>
  </si>
  <si>
    <t>COLL.REGOLATORE MOTORE 1H</t>
  </si>
  <si>
    <t>N. 1 DIMMER TECNEL</t>
  </si>
  <si>
    <t>COLL.TV VIDEO</t>
  </si>
  <si>
    <t>N. 1 RIDUTTORE SCARTER BNC</t>
  </si>
  <si>
    <t>ORE TOTALI</t>
  </si>
  <si>
    <t>TOTALE</t>
  </si>
  <si>
    <t>DA TOGLIERE:</t>
  </si>
  <si>
    <t>- CESPUGLIATORE</t>
  </si>
  <si>
    <t>- TAGLIAERBA</t>
  </si>
  <si>
    <t>- CINGHIA</t>
  </si>
  <si>
    <t>RIEPILOGO LAVORI:</t>
  </si>
  <si>
    <t>MT</t>
  </si>
  <si>
    <t>FILO 1,5 MM2</t>
  </si>
  <si>
    <t>N</t>
  </si>
  <si>
    <t>SCATOLE TONDE DA ESTERNO</t>
  </si>
  <si>
    <t>CAVO 3X2,5 MM</t>
  </si>
  <si>
    <t>SPINA 16A</t>
  </si>
  <si>
    <t>COPERCHIO 503</t>
  </si>
  <si>
    <t>LAVORO</t>
  </si>
  <si>
    <t>GASOLIO</t>
  </si>
  <si>
    <t>MATERIALE:</t>
  </si>
  <si>
    <t>+ IVA</t>
  </si>
  <si>
    <t>RIEPILOGO LAVORI</t>
  </si>
  <si>
    <t>MATERIALE</t>
  </si>
  <si>
    <t>+IVA</t>
  </si>
  <si>
    <t>N.</t>
  </si>
  <si>
    <t>TERMPORIZZATORE VEMER</t>
  </si>
  <si>
    <t>CAVO DI RETE CAT.5</t>
  </si>
  <si>
    <t>CITOFONO ELVOX 620R</t>
  </si>
  <si>
    <t>CREPUSCOLARE</t>
  </si>
  <si>
    <t>CAVO 3X1,5 MM</t>
  </si>
  <si>
    <t>LED TARGA</t>
  </si>
  <si>
    <t>TAPPI GUIDA DIN</t>
  </si>
  <si>
    <t>QUADRO 4MD</t>
  </si>
  <si>
    <t>IMPIANTO CITOFONO</t>
  </si>
  <si>
    <t>TEMPORIZZATORE SCALE</t>
  </si>
  <si>
    <t>IRRIGAZIONE CASA</t>
  </si>
  <si>
    <t>INCASSO FISSO MIG 25W-CCT OP.BI DIMM.</t>
  </si>
  <si>
    <t>CANALE CHIUSO BASE PIANA C/COP.150X80 BI</t>
  </si>
  <si>
    <t>RIEPILOGO LAVORI GARAGE</t>
  </si>
  <si>
    <t>SCATOLE 503</t>
  </si>
  <si>
    <t>SCATOLE 504</t>
  </si>
  <si>
    <t>TUBO D16</t>
  </si>
  <si>
    <t>TUBO D20</t>
  </si>
  <si>
    <t>TUBO D25</t>
  </si>
  <si>
    <t>SCATOLA SPIT PT6</t>
  </si>
  <si>
    <t>FILO 2,5 MM</t>
  </si>
  <si>
    <t>FILO 1,5 MM</t>
  </si>
  <si>
    <t>INTERRUTTORI</t>
  </si>
  <si>
    <t>DEVIATORE</t>
  </si>
  <si>
    <t>BIPRESE</t>
  </si>
  <si>
    <t>PRESE SCHUKO</t>
  </si>
  <si>
    <t>COPRIFORO</t>
  </si>
  <si>
    <t>BIPOLARE</t>
  </si>
  <si>
    <t>INTERR. C6</t>
  </si>
  <si>
    <t>INTERR.C16</t>
  </si>
  <si>
    <t>COPERCHIO PT4</t>
  </si>
  <si>
    <t xml:space="preserve">MATERIALE: </t>
  </si>
  <si>
    <t>LAVORO:</t>
  </si>
  <si>
    <t>TETI BIANCA ART4074W + LAMPADINA</t>
  </si>
  <si>
    <t>VARIO</t>
  </si>
  <si>
    <t>SUPPORTI 3P + PLACCA</t>
  </si>
  <si>
    <t>SUPPORTI 4P + PLACCA</t>
  </si>
  <si>
    <t>QUADRO 8MD GW STAGNO</t>
  </si>
  <si>
    <t>SCATOLA 10X10</t>
  </si>
  <si>
    <t>TUBO 20 RIGIDO</t>
  </si>
  <si>
    <t>SCATOLA 4P STAGNA</t>
  </si>
  <si>
    <t>TUBO SCATOLA D20</t>
  </si>
  <si>
    <t>CAVO 3X1,5</t>
  </si>
  <si>
    <t>20.10.20</t>
  </si>
  <si>
    <t>IMPIANTO CALDAIA</t>
  </si>
  <si>
    <t>10.02.21</t>
  </si>
  <si>
    <t>12.02.21</t>
  </si>
  <si>
    <t>TUBI-SCATOLE-TRACCE PARETI</t>
  </si>
  <si>
    <t>TOLTO FILI E IMPIANTO SOFFITTO</t>
  </si>
  <si>
    <t>24.02.21</t>
  </si>
  <si>
    <t>PASSAGGIO TUBI CONTROSOFFITTO E SCATOLE</t>
  </si>
  <si>
    <t>06.03.21</t>
  </si>
  <si>
    <t>PASSAGGIO FILI E COLLEGAMENTI</t>
  </si>
  <si>
    <t>09.07.21</t>
  </si>
  <si>
    <t>COLLEGATO FRUTTI E COPERCHI</t>
  </si>
  <si>
    <t>13.08.21</t>
  </si>
  <si>
    <t>SISTEMATO FILI CALDAIA</t>
  </si>
  <si>
    <t>ORE</t>
  </si>
  <si>
    <t>X EURO 20,00 =</t>
  </si>
  <si>
    <t>TOTALE MATERIALE</t>
  </si>
  <si>
    <t>TOTALE IMPONIBILE</t>
  </si>
  <si>
    <t>21.01.2019</t>
  </si>
  <si>
    <t>GUASTO TELEFONO E RELE' CANCELLO</t>
  </si>
  <si>
    <t>N. 1</t>
  </si>
  <si>
    <t>MT 10</t>
  </si>
  <si>
    <t>CAVO TELEFONO</t>
  </si>
  <si>
    <t>RELE' 12V + BASE</t>
  </si>
  <si>
    <t>02.04.2019</t>
  </si>
  <si>
    <t>PROVA GRUPPO ELETTROGENO</t>
  </si>
  <si>
    <t>08.05.2019</t>
  </si>
  <si>
    <t>CONTROLLO LUCI E CITOFONO</t>
  </si>
  <si>
    <t>01.06.2019</t>
  </si>
  <si>
    <t>REGOLATO VIDEO</t>
  </si>
  <si>
    <t>06.06.2019</t>
  </si>
  <si>
    <t>CONTROLLO BASCULANTE</t>
  </si>
  <si>
    <t>TUBO OLIO</t>
  </si>
  <si>
    <t>2 LITRI OLIO</t>
  </si>
  <si>
    <t>REGOLAZIONE</t>
  </si>
  <si>
    <t>25.09.2019</t>
  </si>
  <si>
    <t>COLLEGAMENTO INTERNET</t>
  </si>
  <si>
    <t>22.10.2019</t>
  </si>
  <si>
    <t>COLLEGATO OROLOGIO CALDAIA</t>
  </si>
  <si>
    <t>N.1 OROLOGIO 1MD</t>
  </si>
  <si>
    <t>08.07.2019</t>
  </si>
  <si>
    <t>29.11.2019</t>
  </si>
  <si>
    <t>LAMPADA E MACCHINA CUCINA</t>
  </si>
  <si>
    <t>23.12.2019</t>
  </si>
  <si>
    <t>SISTEMATO FRULLATORE</t>
  </si>
  <si>
    <t>24.12.2019</t>
  </si>
  <si>
    <t>N. 1 RELE' 24V</t>
  </si>
  <si>
    <t>15.02.2020</t>
  </si>
  <si>
    <t>GUASTO SOLARE</t>
  </si>
  <si>
    <t>13.10.2020</t>
  </si>
  <si>
    <t>MESSO OROLOGIO LUCI ESTERNE</t>
  </si>
  <si>
    <t>N. 1 OROLOGIO ASTRO</t>
  </si>
  <si>
    <t>17.11.2020</t>
  </si>
  <si>
    <t>COLLEGATO FINESTRA E TOLTO CENTRALE ALLARME</t>
  </si>
  <si>
    <t>N. 1 PULSANTE IDEA TENDA</t>
  </si>
  <si>
    <t>MT 7 CANALA 20X10</t>
  </si>
  <si>
    <t>MT 8 CAVO 4X1,5</t>
  </si>
  <si>
    <t>MT 15 FILO 1,5 MM</t>
  </si>
  <si>
    <t>04.05.2021</t>
  </si>
  <si>
    <t>REGOLATO MOTORE CANCELLO STRADA</t>
  </si>
  <si>
    <t>ORE X EURO 23,00 =</t>
  </si>
  <si>
    <t>SIG. SIOTTO</t>
  </si>
  <si>
    <t>20.02.2018</t>
  </si>
  <si>
    <t>CONTROLLO CANCELLO ELETTR. E ALLARME</t>
  </si>
  <si>
    <t>18.10.2018</t>
  </si>
  <si>
    <t>SOSTITUITO FOTOCELLULA CANCELLO</t>
  </si>
  <si>
    <t>N. 2 FOTOCELLULE ESTERNO</t>
  </si>
  <si>
    <t>CONTROLLO CANCELLO E ALLARME</t>
  </si>
  <si>
    <t>07.04.2021</t>
  </si>
  <si>
    <t>09.04.2021</t>
  </si>
  <si>
    <t>10.04.2021</t>
  </si>
  <si>
    <t>BATTERIE ALLARME</t>
  </si>
  <si>
    <t>12.04.2021</t>
  </si>
  <si>
    <t>N. 1 BATTERIA 7,2Ah</t>
  </si>
  <si>
    <t>N. 1 BATTERIA 12V 2Ah</t>
  </si>
  <si>
    <t>N. 10 BATTERIE LITIO 123 A</t>
  </si>
  <si>
    <t>N. 1 BATTERIA 2032</t>
  </si>
  <si>
    <t>N. 6 BATTERIE 3V CR2</t>
  </si>
  <si>
    <t>RIEPILOGO LAVORI SIG. FRIGO</t>
  </si>
  <si>
    <t>ORE X 25,00 EURO =</t>
  </si>
  <si>
    <t>IVA 10%</t>
  </si>
  <si>
    <t>TOTALE FATTURA</t>
  </si>
  <si>
    <t>TUBO 1/4</t>
  </si>
  <si>
    <t>TUBO 1/2</t>
  </si>
  <si>
    <t>GUAINA D16</t>
  </si>
  <si>
    <t>CAVO 3X2,5</t>
  </si>
  <si>
    <t>CAVO 5X1,5</t>
  </si>
  <si>
    <t>STAFFE</t>
  </si>
  <si>
    <t>ANTIVIBRANTI</t>
  </si>
  <si>
    <t>SCARICO ACQUA</t>
  </si>
  <si>
    <t>RIEPILOGO LAVORI SIG. GERARD</t>
  </si>
  <si>
    <t>LAVORO ORE 13 X EURO 20,00 =</t>
  </si>
  <si>
    <t>MALTA-SCHIUMA-CAPICORDA</t>
  </si>
  <si>
    <t xml:space="preserve">RIEPILOGO LAVORI SIG. QUIRILLO </t>
  </si>
  <si>
    <t>N. 1 FARETTO ACCIAIO</t>
  </si>
  <si>
    <t>MT. 2 FILO 4 MM</t>
  </si>
  <si>
    <t>N. 1 SCATOLA 2P STAGNA</t>
  </si>
  <si>
    <t>N. 1 RELE' PASSO PASSO 220V</t>
  </si>
  <si>
    <t>VARIO:GUAINA-GU10</t>
  </si>
  <si>
    <t xml:space="preserve">LAVORO </t>
  </si>
  <si>
    <t>6 ORE</t>
  </si>
  <si>
    <t>N. 4  PORTA E  LAMPADINA</t>
  </si>
  <si>
    <t>14.07.2014</t>
  </si>
  <si>
    <t>RIEPILOGO LAVORI SIG. BENITO</t>
  </si>
  <si>
    <t>SOSTITUZIONE CONDENSATORI</t>
  </si>
  <si>
    <t>N. 2 CONDENSATORI</t>
  </si>
  <si>
    <t>15.07.2014</t>
  </si>
  <si>
    <t>SMONTATO MOTORE DX</t>
  </si>
  <si>
    <t>16.07.2014</t>
  </si>
  <si>
    <t>PULITO CASSE E VERNICIATURA</t>
  </si>
  <si>
    <t>04.10.2014</t>
  </si>
  <si>
    <t>MONTAGGIO MOTORI - INGRASSATO SBLOCCHI</t>
  </si>
  <si>
    <t>12.03.2015</t>
  </si>
  <si>
    <t>SOSTITUITO FOTOCELLULA</t>
  </si>
  <si>
    <t>01.01.2019</t>
  </si>
  <si>
    <t>REGOLATO MOTORI CANCELLO</t>
  </si>
  <si>
    <t>ATTACCATO LAMPADA GARAGE</t>
  </si>
  <si>
    <t>17.07.2020</t>
  </si>
  <si>
    <t>SOSTITUITO LAMPADA</t>
  </si>
  <si>
    <t>N. 2 BOMBOLE ZINCO</t>
  </si>
  <si>
    <t>N. 1 RICAMBIO CHIAVE</t>
  </si>
  <si>
    <t>N. 1 SCHEDA TRASMETTITORE E RICEVENTE</t>
  </si>
  <si>
    <t>CON COPERCHIO</t>
  </si>
  <si>
    <t>N. 1 LAMPADA CON SENSORE OSRAM</t>
  </si>
  <si>
    <t>N. 1 MOTORE CAME</t>
  </si>
  <si>
    <t>IVA 22%</t>
  </si>
  <si>
    <t>RIEPILOGO LAVORI VS</t>
  </si>
  <si>
    <t>QUADRO DE LONGHI</t>
  </si>
  <si>
    <t>FILO CABLAGGIO</t>
  </si>
  <si>
    <t>CAPOCORDA</t>
  </si>
  <si>
    <t>materiale:</t>
  </si>
  <si>
    <t>N. 2 QUADRI CAMPAGNOLO E STAMPI</t>
  </si>
  <si>
    <t>BORDO MACCHINA</t>
  </si>
  <si>
    <t>03.03.22</t>
  </si>
  <si>
    <t>24.03.22</t>
  </si>
  <si>
    <t>25.03.22</t>
  </si>
  <si>
    <t>19.04.22</t>
  </si>
  <si>
    <t>20.04.22</t>
  </si>
  <si>
    <t>05.05.22</t>
  </si>
  <si>
    <t>MT 6 CANALETTA 60X40</t>
  </si>
  <si>
    <t>TOTALE ORE</t>
  </si>
  <si>
    <t>X EURO 23,00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</si>
</sst>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4" fontId="0" fillId="0" borderId="0" xfId="1" applyFont="1"/>
    <xf numFmtId="44" fontId="0" fillId="0" borderId="1" xfId="1" applyFont="1" applyBorder="1"/>
    <xf numFmtId="0" fontId="0" fillId="0" borderId="1" xfId="0" applyBorder="1"/>
    <xf numFmtId="44" fontId="0" fillId="0" borderId="0" xfId="1" applyFont="1" applyBorder="1"/>
    <xf numFmtId="0" fontId="0" fillId="0" borderId="0" xfId="0" quotePrefix="1"/>
    <xf numFmtId="0" fontId="2" fillId="0" borderId="0" xfId="0" applyFont="1"/>
    <xf numFmtId="44" fontId="2" fillId="0" borderId="0" xfId="1" applyFont="1"/>
    <xf numFmtId="44" fontId="0" fillId="0" borderId="0" xfId="1" quotePrefix="1" applyFont="1"/>
    <xf numFmtId="44" fontId="0" fillId="0" borderId="0" xfId="0" applyNumberFormat="1"/>
    <xf numFmtId="9" fontId="0" fillId="0" borderId="0" xfId="1" applyNumberFormat="1" applyFont="1"/>
    <xf numFmtId="9" fontId="0" fillId="0" borderId="0" xfId="0" applyNumberFormat="1"/>
    <xf numFmtId="44" fontId="0" fillId="0" borderId="1" xfId="0" applyNumberFormat="1" applyBorder="1"/>
    <xf numFmtId="3" fontId="0" fillId="0" borderId="0" xfId="0" applyNumberFormat="1"/>
    <xf numFmtId="0" fontId="3" fillId="0" borderId="0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quotePrefix="1" applyBorder="1"/>
    <xf numFmtId="44" fontId="0" fillId="0" borderId="0" xfId="0" applyNumberFormat="1" applyBorder="1"/>
    <xf numFmtId="44" fontId="0" fillId="0" borderId="0" xfId="1" quotePrefix="1" applyFont="1" applyAlignment="1">
      <alignment horizontal="righ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8261-ADF0-418C-9471-F786D466E18E}">
  <sheetPr>
    <pageSetUpPr fitToPage="1"/>
  </sheetPr>
  <dimension ref="A2:L113"/>
  <sheetViews>
    <sheetView topLeftCell="A99" zoomScale="110" zoomScaleNormal="110" workbookViewId="0">
      <selection activeCell="L82" sqref="L82"/>
    </sheetView>
  </sheetViews>
  <sheetFormatPr defaultRowHeight="15" x14ac:dyDescent="0.25"/>
  <cols>
    <col min="3" max="3" width="24.85546875" customWidth="1"/>
    <col min="4" max="4" width="9.42578125" bestFit="1" customWidth="1"/>
    <col min="5" max="5" width="9.42578125" style="2" bestFit="1" customWidth="1"/>
    <col min="8" max="8" width="27.42578125" customWidth="1"/>
    <col min="10" max="10" width="12.42578125" customWidth="1"/>
    <col min="11" max="11" width="9.42578125" bestFit="1" customWidth="1"/>
    <col min="12" max="12" width="9.42578125" style="2" bestFit="1" customWidth="1"/>
  </cols>
  <sheetData>
    <row r="2" spans="1:5" x14ac:dyDescent="0.25">
      <c r="A2" s="1" t="s">
        <v>0</v>
      </c>
      <c r="B2" s="1"/>
    </row>
    <row r="4" spans="1:5" x14ac:dyDescent="0.25">
      <c r="A4" t="s">
        <v>2</v>
      </c>
      <c r="E4" s="2">
        <v>477</v>
      </c>
    </row>
    <row r="6" spans="1:5" x14ac:dyDescent="0.25">
      <c r="A6" t="s">
        <v>3</v>
      </c>
      <c r="E6" s="2">
        <v>84</v>
      </c>
    </row>
    <row r="8" spans="1:5" x14ac:dyDescent="0.25">
      <c r="A8" t="s">
        <v>4</v>
      </c>
      <c r="E8" s="2">
        <v>-400</v>
      </c>
    </row>
    <row r="9" spans="1:5" x14ac:dyDescent="0.25">
      <c r="E9" s="3"/>
    </row>
    <row r="11" spans="1:5" x14ac:dyDescent="0.25">
      <c r="A11" t="s">
        <v>6</v>
      </c>
      <c r="E11" s="2">
        <f>SUM(E4:E9)</f>
        <v>161</v>
      </c>
    </row>
    <row r="14" spans="1:5" x14ac:dyDescent="0.25">
      <c r="A14" t="s">
        <v>7</v>
      </c>
      <c r="D14" s="2">
        <v>76</v>
      </c>
    </row>
    <row r="15" spans="1:5" x14ac:dyDescent="0.25">
      <c r="A15" t="s">
        <v>8</v>
      </c>
      <c r="D15" s="3">
        <f>2.5*23</f>
        <v>57.5</v>
      </c>
    </row>
    <row r="16" spans="1:5" x14ac:dyDescent="0.25">
      <c r="E16" s="2">
        <f>SUM(D14:D15)</f>
        <v>133.5</v>
      </c>
    </row>
    <row r="17" spans="1:7" x14ac:dyDescent="0.25">
      <c r="A17" t="s">
        <v>27</v>
      </c>
      <c r="C17" t="s">
        <v>28</v>
      </c>
      <c r="D17" s="2">
        <v>23</v>
      </c>
    </row>
    <row r="18" spans="1:7" x14ac:dyDescent="0.25">
      <c r="A18" t="s">
        <v>29</v>
      </c>
      <c r="D18" s="3">
        <v>32</v>
      </c>
    </row>
    <row r="19" spans="1:7" x14ac:dyDescent="0.25">
      <c r="E19" s="2">
        <f>SUM(D17:D18)</f>
        <v>55</v>
      </c>
    </row>
    <row r="21" spans="1:7" x14ac:dyDescent="0.25">
      <c r="E21" s="3"/>
    </row>
    <row r="23" spans="1:7" x14ac:dyDescent="0.25">
      <c r="C23" s="7" t="s">
        <v>33</v>
      </c>
      <c r="D23" s="7"/>
      <c r="E23" s="8">
        <f>SUM(E11:E20)</f>
        <v>349.5</v>
      </c>
    </row>
    <row r="24" spans="1:7" x14ac:dyDescent="0.25">
      <c r="A24" t="s">
        <v>34</v>
      </c>
    </row>
    <row r="25" spans="1:7" x14ac:dyDescent="0.25">
      <c r="C25" s="6" t="s">
        <v>35</v>
      </c>
    </row>
    <row r="26" spans="1:7" x14ac:dyDescent="0.25">
      <c r="C26" s="6" t="s">
        <v>36</v>
      </c>
    </row>
    <row r="27" spans="1:7" x14ac:dyDescent="0.25">
      <c r="C27" s="6" t="s">
        <v>37</v>
      </c>
    </row>
    <row r="30" spans="1:7" x14ac:dyDescent="0.25">
      <c r="E30"/>
      <c r="G30" s="2"/>
    </row>
    <row r="31" spans="1:7" x14ac:dyDescent="0.25">
      <c r="C31" s="1" t="s">
        <v>1</v>
      </c>
      <c r="E31"/>
      <c r="G31" s="2"/>
    </row>
    <row r="32" spans="1:7" x14ac:dyDescent="0.25">
      <c r="E32"/>
      <c r="G32" s="2"/>
    </row>
    <row r="33" spans="3:7" x14ac:dyDescent="0.25">
      <c r="C33" t="s">
        <v>2</v>
      </c>
      <c r="E33"/>
      <c r="G33" s="2">
        <v>963</v>
      </c>
    </row>
    <row r="34" spans="3:7" x14ac:dyDescent="0.25">
      <c r="E34"/>
      <c r="G34" s="2"/>
    </row>
    <row r="35" spans="3:7" x14ac:dyDescent="0.25">
      <c r="C35" t="s">
        <v>3</v>
      </c>
      <c r="E35"/>
      <c r="G35" s="2">
        <v>-84</v>
      </c>
    </row>
    <row r="36" spans="3:7" x14ac:dyDescent="0.25">
      <c r="E36"/>
      <c r="G36" s="2"/>
    </row>
    <row r="37" spans="3:7" x14ac:dyDescent="0.25">
      <c r="C37" t="s">
        <v>5</v>
      </c>
      <c r="E37"/>
      <c r="G37" s="2">
        <v>-500</v>
      </c>
    </row>
    <row r="38" spans="3:7" x14ac:dyDescent="0.25">
      <c r="E38"/>
      <c r="G38" s="3"/>
    </row>
    <row r="39" spans="3:7" x14ac:dyDescent="0.25">
      <c r="E39"/>
      <c r="G39" s="2"/>
    </row>
    <row r="40" spans="3:7" x14ac:dyDescent="0.25">
      <c r="C40" t="s">
        <v>6</v>
      </c>
      <c r="E40"/>
      <c r="G40" s="2">
        <f>SUM(G33:G38)</f>
        <v>379</v>
      </c>
    </row>
    <row r="41" spans="3:7" x14ac:dyDescent="0.25">
      <c r="E41"/>
      <c r="G41" s="2"/>
    </row>
    <row r="42" spans="3:7" x14ac:dyDescent="0.25">
      <c r="E42"/>
      <c r="G42" s="2"/>
    </row>
    <row r="43" spans="3:7" x14ac:dyDescent="0.25">
      <c r="C43" t="s">
        <v>9</v>
      </c>
      <c r="D43" t="s">
        <v>10</v>
      </c>
      <c r="E43"/>
      <c r="F43">
        <v>1</v>
      </c>
      <c r="G43" s="2"/>
    </row>
    <row r="44" spans="3:7" x14ac:dyDescent="0.25">
      <c r="C44" t="s">
        <v>11</v>
      </c>
      <c r="D44" t="s">
        <v>10</v>
      </c>
      <c r="E44"/>
      <c r="F44">
        <v>1</v>
      </c>
      <c r="G44" s="2"/>
    </row>
    <row r="45" spans="3:7" x14ac:dyDescent="0.25">
      <c r="C45" t="s">
        <v>12</v>
      </c>
      <c r="D45" t="s">
        <v>13</v>
      </c>
      <c r="E45"/>
      <c r="F45">
        <v>1</v>
      </c>
      <c r="G45" s="2"/>
    </row>
    <row r="46" spans="3:7" x14ac:dyDescent="0.25">
      <c r="C46" t="s">
        <v>15</v>
      </c>
      <c r="D46" t="s">
        <v>16</v>
      </c>
      <c r="E46"/>
      <c r="F46">
        <v>1.5</v>
      </c>
      <c r="G46" s="2"/>
    </row>
    <row r="47" spans="3:7" x14ac:dyDescent="0.25">
      <c r="C47" t="s">
        <v>18</v>
      </c>
      <c r="D47" t="s">
        <v>19</v>
      </c>
      <c r="E47"/>
      <c r="F47">
        <v>1</v>
      </c>
      <c r="G47" s="2"/>
    </row>
    <row r="48" spans="3:7" x14ac:dyDescent="0.25">
      <c r="C48" t="s">
        <v>20</v>
      </c>
      <c r="D48" t="s">
        <v>21</v>
      </c>
      <c r="E48"/>
      <c r="F48">
        <v>2</v>
      </c>
      <c r="G48" s="2"/>
    </row>
    <row r="49" spans="3:7" x14ac:dyDescent="0.25">
      <c r="C49" t="s">
        <v>24</v>
      </c>
      <c r="D49" t="s">
        <v>25</v>
      </c>
      <c r="E49"/>
      <c r="F49">
        <v>1.5</v>
      </c>
      <c r="G49" s="2"/>
    </row>
    <row r="50" spans="3:7" x14ac:dyDescent="0.25">
      <c r="C50" t="s">
        <v>22</v>
      </c>
      <c r="D50" t="s">
        <v>23</v>
      </c>
      <c r="E50"/>
      <c r="F50">
        <v>2</v>
      </c>
      <c r="G50" s="2"/>
    </row>
    <row r="51" spans="3:7" x14ac:dyDescent="0.25">
      <c r="C51" t="s">
        <v>27</v>
      </c>
      <c r="D51" t="s">
        <v>30</v>
      </c>
      <c r="E51"/>
      <c r="F51" s="4">
        <v>1</v>
      </c>
      <c r="G51" s="2"/>
    </row>
    <row r="52" spans="3:7" x14ac:dyDescent="0.25">
      <c r="E52" t="s">
        <v>32</v>
      </c>
      <c r="F52">
        <f>SUM(F43:F51)</f>
        <v>12</v>
      </c>
      <c r="G52" s="2">
        <f>F52*20</f>
        <v>240</v>
      </c>
    </row>
    <row r="53" spans="3:7" x14ac:dyDescent="0.25">
      <c r="E53"/>
      <c r="G53" s="2"/>
    </row>
    <row r="54" spans="3:7" x14ac:dyDescent="0.25">
      <c r="E54"/>
      <c r="G54" s="2"/>
    </row>
    <row r="55" spans="3:7" x14ac:dyDescent="0.25">
      <c r="C55" t="s">
        <v>14</v>
      </c>
      <c r="E55"/>
      <c r="F55" s="2">
        <v>35</v>
      </c>
      <c r="G55" s="2"/>
    </row>
    <row r="56" spans="3:7" x14ac:dyDescent="0.25">
      <c r="C56" t="s">
        <v>17</v>
      </c>
      <c r="E56"/>
      <c r="F56" s="2">
        <v>120</v>
      </c>
      <c r="G56" s="2"/>
    </row>
    <row r="57" spans="3:7" x14ac:dyDescent="0.25">
      <c r="C57" t="s">
        <v>26</v>
      </c>
      <c r="E57"/>
      <c r="F57" s="5">
        <v>11</v>
      </c>
      <c r="G57" s="2"/>
    </row>
    <row r="58" spans="3:7" x14ac:dyDescent="0.25">
      <c r="C58" t="s">
        <v>31</v>
      </c>
      <c r="E58"/>
      <c r="F58" s="3">
        <v>15</v>
      </c>
      <c r="G58" s="2"/>
    </row>
    <row r="59" spans="3:7" x14ac:dyDescent="0.25">
      <c r="E59"/>
      <c r="G59" s="2">
        <f>SUM(F55:F58)</f>
        <v>181</v>
      </c>
    </row>
    <row r="60" spans="3:7" x14ac:dyDescent="0.25">
      <c r="E60"/>
      <c r="G60" s="3"/>
    </row>
    <row r="61" spans="3:7" x14ac:dyDescent="0.25">
      <c r="E61"/>
      <c r="G61" s="2"/>
    </row>
    <row r="62" spans="3:7" x14ac:dyDescent="0.25">
      <c r="E62" t="s">
        <v>33</v>
      </c>
      <c r="G62" s="2">
        <f>SUM(G40:G59)</f>
        <v>800</v>
      </c>
    </row>
    <row r="63" spans="3:7" x14ac:dyDescent="0.25">
      <c r="E63"/>
      <c r="G63" s="2"/>
    </row>
    <row r="65" spans="3:4" x14ac:dyDescent="0.25">
      <c r="C65" s="1"/>
    </row>
    <row r="68" spans="3:4" x14ac:dyDescent="0.25">
      <c r="D68" s="2"/>
    </row>
    <row r="69" spans="3:4" x14ac:dyDescent="0.25">
      <c r="D69" s="2"/>
    </row>
    <row r="70" spans="3:4" x14ac:dyDescent="0.25">
      <c r="D70" s="2"/>
    </row>
    <row r="71" spans="3:4" x14ac:dyDescent="0.25">
      <c r="D71" s="2"/>
    </row>
    <row r="72" spans="3:4" x14ac:dyDescent="0.25">
      <c r="D72" s="2"/>
    </row>
    <row r="73" spans="3:4" x14ac:dyDescent="0.25">
      <c r="D73" s="2"/>
    </row>
    <row r="74" spans="3:4" x14ac:dyDescent="0.25">
      <c r="D74" s="2"/>
    </row>
    <row r="75" spans="3:4" x14ac:dyDescent="0.25">
      <c r="D75" s="2"/>
    </row>
    <row r="76" spans="3:4" x14ac:dyDescent="0.25">
      <c r="D76" s="2"/>
    </row>
    <row r="77" spans="3:4" x14ac:dyDescent="0.25">
      <c r="D77" s="2"/>
    </row>
    <row r="78" spans="3:4" x14ac:dyDescent="0.25">
      <c r="D78" s="2"/>
    </row>
    <row r="79" spans="3:4" x14ac:dyDescent="0.25">
      <c r="D79" s="2"/>
    </row>
    <row r="80" spans="3:4" x14ac:dyDescent="0.25">
      <c r="D80" s="2"/>
    </row>
    <row r="81" spans="1:5" x14ac:dyDescent="0.25">
      <c r="D81" s="3"/>
    </row>
    <row r="82" spans="1:5" x14ac:dyDescent="0.25">
      <c r="D82" s="2"/>
    </row>
    <row r="83" spans="1:5" x14ac:dyDescent="0.25">
      <c r="D83" s="2"/>
    </row>
    <row r="84" spans="1:5" x14ac:dyDescent="0.25">
      <c r="D84" s="2"/>
    </row>
    <row r="85" spans="1:5" x14ac:dyDescent="0.25">
      <c r="D85" s="2"/>
    </row>
    <row r="86" spans="1:5" x14ac:dyDescent="0.25">
      <c r="D86" s="3"/>
    </row>
    <row r="87" spans="1:5" x14ac:dyDescent="0.25">
      <c r="D87" s="2"/>
    </row>
    <row r="88" spans="1:5" x14ac:dyDescent="0.25">
      <c r="D88" s="2"/>
      <c r="E88" s="9"/>
    </row>
    <row r="91" spans="1:5" x14ac:dyDescent="0.25">
      <c r="C91" s="1" t="s">
        <v>50</v>
      </c>
    </row>
    <row r="93" spans="1:5" x14ac:dyDescent="0.25">
      <c r="A93" t="s">
        <v>51</v>
      </c>
    </row>
    <row r="95" spans="1:5" x14ac:dyDescent="0.25">
      <c r="A95" t="s">
        <v>53</v>
      </c>
      <c r="B95">
        <v>1</v>
      </c>
      <c r="C95" t="s">
        <v>54</v>
      </c>
      <c r="D95" s="2">
        <v>30</v>
      </c>
    </row>
    <row r="96" spans="1:5" x14ac:dyDescent="0.25">
      <c r="A96" t="s">
        <v>39</v>
      </c>
      <c r="B96">
        <v>60</v>
      </c>
      <c r="C96" t="s">
        <v>55</v>
      </c>
      <c r="D96" s="2">
        <v>40</v>
      </c>
    </row>
    <row r="97" spans="1:6" x14ac:dyDescent="0.25">
      <c r="A97" t="s">
        <v>53</v>
      </c>
      <c r="B97">
        <v>1</v>
      </c>
      <c r="C97" t="s">
        <v>56</v>
      </c>
      <c r="D97" s="2">
        <v>27</v>
      </c>
      <c r="F97">
        <v>20.793600000000001</v>
      </c>
    </row>
    <row r="98" spans="1:6" x14ac:dyDescent="0.25">
      <c r="A98" t="s">
        <v>53</v>
      </c>
      <c r="B98">
        <v>1</v>
      </c>
      <c r="C98" t="s">
        <v>57</v>
      </c>
      <c r="D98" s="2">
        <v>25</v>
      </c>
      <c r="F98">
        <v>16.125</v>
      </c>
    </row>
    <row r="99" spans="1:6" x14ac:dyDescent="0.25">
      <c r="C99" t="s">
        <v>60</v>
      </c>
      <c r="D99" s="2">
        <v>10</v>
      </c>
    </row>
    <row r="100" spans="1:6" x14ac:dyDescent="0.25">
      <c r="A100" t="s">
        <v>39</v>
      </c>
      <c r="B100">
        <v>5</v>
      </c>
      <c r="C100" t="s">
        <v>58</v>
      </c>
      <c r="D100" s="2">
        <v>5</v>
      </c>
    </row>
    <row r="101" spans="1:6" x14ac:dyDescent="0.25">
      <c r="A101" t="s">
        <v>53</v>
      </c>
      <c r="B101">
        <v>1</v>
      </c>
      <c r="C101" t="s">
        <v>59</v>
      </c>
      <c r="D101" s="2">
        <v>10</v>
      </c>
      <c r="F101">
        <v>6.9653999999999998</v>
      </c>
    </row>
    <row r="102" spans="1:6" x14ac:dyDescent="0.25">
      <c r="A102" t="s">
        <v>53</v>
      </c>
      <c r="B102">
        <v>1</v>
      </c>
      <c r="C102" t="s">
        <v>61</v>
      </c>
      <c r="D102" s="3">
        <v>6</v>
      </c>
      <c r="F102">
        <v>3.8740000000000001</v>
      </c>
    </row>
    <row r="103" spans="1:6" x14ac:dyDescent="0.25">
      <c r="D103" s="2"/>
    </row>
    <row r="104" spans="1:6" x14ac:dyDescent="0.25">
      <c r="C104" t="s">
        <v>33</v>
      </c>
      <c r="D104" s="2">
        <f>SUM(D95:D103)</f>
        <v>153</v>
      </c>
    </row>
    <row r="105" spans="1:6" x14ac:dyDescent="0.25">
      <c r="D105" s="2"/>
    </row>
    <row r="106" spans="1:6" x14ac:dyDescent="0.25">
      <c r="D106" s="2"/>
    </row>
    <row r="107" spans="1:6" x14ac:dyDescent="0.25">
      <c r="A107" t="s">
        <v>46</v>
      </c>
      <c r="D107" s="2"/>
    </row>
    <row r="108" spans="1:6" x14ac:dyDescent="0.25">
      <c r="C108" t="s">
        <v>62</v>
      </c>
      <c r="D108" s="2">
        <v>210</v>
      </c>
    </row>
    <row r="109" spans="1:6" x14ac:dyDescent="0.25">
      <c r="C109" t="s">
        <v>63</v>
      </c>
      <c r="D109" s="2">
        <v>85</v>
      </c>
    </row>
    <row r="110" spans="1:6" x14ac:dyDescent="0.25">
      <c r="C110" t="s">
        <v>64</v>
      </c>
      <c r="D110" s="2">
        <v>30</v>
      </c>
    </row>
    <row r="111" spans="1:6" x14ac:dyDescent="0.25">
      <c r="D111" s="4"/>
    </row>
    <row r="113" spans="3:5" x14ac:dyDescent="0.25">
      <c r="C113" t="s">
        <v>33</v>
      </c>
      <c r="D113" s="10">
        <f>SUM(D104:D110)</f>
        <v>478</v>
      </c>
      <c r="E113" s="9" t="s">
        <v>52</v>
      </c>
    </row>
  </sheetData>
  <printOptions gridLines="1"/>
  <pageMargins left="0.9055118110236221" right="0.70866141732283472" top="1.3385826771653544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E670A-0974-4D54-975F-F9026F17E927}">
  <sheetPr>
    <pageSetUpPr fitToPage="1"/>
  </sheetPr>
  <dimension ref="A1:F51"/>
  <sheetViews>
    <sheetView topLeftCell="A28" workbookViewId="0">
      <selection activeCell="J11" sqref="J11"/>
    </sheetView>
  </sheetViews>
  <sheetFormatPr defaultRowHeight="15" x14ac:dyDescent="0.25"/>
  <cols>
    <col min="3" max="3" width="41.85546875" customWidth="1"/>
    <col min="4" max="4" width="13.42578125" style="2" customWidth="1"/>
    <col min="5" max="5" width="9.140625" style="2"/>
    <col min="6" max="6" width="9.42578125" bestFit="1" customWidth="1"/>
  </cols>
  <sheetData>
    <row r="1" spans="1:6" x14ac:dyDescent="0.25">
      <c r="A1" s="1" t="s">
        <v>67</v>
      </c>
    </row>
    <row r="4" spans="1:6" x14ac:dyDescent="0.25">
      <c r="A4" t="s">
        <v>85</v>
      </c>
    </row>
    <row r="6" spans="1:6" x14ac:dyDescent="0.25">
      <c r="A6" t="s">
        <v>53</v>
      </c>
      <c r="B6">
        <v>5</v>
      </c>
      <c r="C6" t="s">
        <v>68</v>
      </c>
      <c r="D6" s="2">
        <f t="shared" ref="D6:D34" si="0">F6+F6*$E$38</f>
        <v>2.875</v>
      </c>
      <c r="E6" s="2">
        <v>0.5</v>
      </c>
      <c r="F6" s="10">
        <f>E6*B6</f>
        <v>2.5</v>
      </c>
    </row>
    <row r="7" spans="1:6" x14ac:dyDescent="0.25">
      <c r="A7" t="s">
        <v>53</v>
      </c>
      <c r="B7">
        <v>3</v>
      </c>
      <c r="C7" t="s">
        <v>69</v>
      </c>
      <c r="D7" s="2">
        <f t="shared" si="0"/>
        <v>4.4850000000000003</v>
      </c>
      <c r="E7" s="2">
        <v>1.3</v>
      </c>
      <c r="F7" s="10">
        <f t="shared" ref="F7:F35" si="1">E7*B7</f>
        <v>3.9000000000000004</v>
      </c>
    </row>
    <row r="8" spans="1:6" x14ac:dyDescent="0.25">
      <c r="A8" t="s">
        <v>39</v>
      </c>
      <c r="B8">
        <v>50</v>
      </c>
      <c r="C8" t="s">
        <v>70</v>
      </c>
      <c r="D8" s="2">
        <f t="shared" si="0"/>
        <v>5.75</v>
      </c>
      <c r="E8" s="2">
        <v>0.1</v>
      </c>
      <c r="F8" s="10">
        <f t="shared" si="1"/>
        <v>5</v>
      </c>
    </row>
    <row r="9" spans="1:6" x14ac:dyDescent="0.25">
      <c r="A9" t="s">
        <v>39</v>
      </c>
      <c r="B9">
        <v>15</v>
      </c>
      <c r="C9" t="s">
        <v>71</v>
      </c>
      <c r="D9" s="2">
        <f t="shared" si="0"/>
        <v>2.5874999999999999</v>
      </c>
      <c r="E9" s="2">
        <v>0.15</v>
      </c>
      <c r="F9" s="10">
        <f t="shared" si="1"/>
        <v>2.25</v>
      </c>
    </row>
    <row r="10" spans="1:6" x14ac:dyDescent="0.25">
      <c r="A10" t="s">
        <v>39</v>
      </c>
      <c r="B10">
        <v>60</v>
      </c>
      <c r="C10" t="s">
        <v>72</v>
      </c>
      <c r="D10" s="2">
        <f t="shared" si="0"/>
        <v>19.32</v>
      </c>
      <c r="E10" s="2">
        <v>0.28000000000000003</v>
      </c>
      <c r="F10" s="10">
        <f t="shared" si="1"/>
        <v>16.8</v>
      </c>
    </row>
    <row r="11" spans="1:6" x14ac:dyDescent="0.25">
      <c r="A11" t="s">
        <v>53</v>
      </c>
      <c r="B11">
        <v>1</v>
      </c>
      <c r="C11" t="s">
        <v>73</v>
      </c>
      <c r="D11" s="2">
        <f t="shared" si="0"/>
        <v>17.25</v>
      </c>
      <c r="E11" s="2">
        <v>15</v>
      </c>
      <c r="F11" s="10">
        <f t="shared" si="1"/>
        <v>15</v>
      </c>
    </row>
    <row r="12" spans="1:6" x14ac:dyDescent="0.25">
      <c r="A12" t="s">
        <v>53</v>
      </c>
      <c r="B12">
        <v>6</v>
      </c>
      <c r="C12" t="s">
        <v>65</v>
      </c>
      <c r="D12" s="2">
        <f t="shared" si="0"/>
        <v>124.2</v>
      </c>
      <c r="E12" s="2">
        <v>18</v>
      </c>
      <c r="F12" s="10">
        <f t="shared" si="1"/>
        <v>108</v>
      </c>
    </row>
    <row r="13" spans="1:6" x14ac:dyDescent="0.25">
      <c r="A13" t="s">
        <v>39</v>
      </c>
      <c r="B13">
        <v>1.2</v>
      </c>
      <c r="C13" t="s">
        <v>66</v>
      </c>
      <c r="D13" s="2">
        <f t="shared" si="0"/>
        <v>32.940600000000003</v>
      </c>
      <c r="E13" s="2">
        <v>23.87</v>
      </c>
      <c r="F13" s="10">
        <f t="shared" si="1"/>
        <v>28.644000000000002</v>
      </c>
    </row>
    <row r="14" spans="1:6" x14ac:dyDescent="0.25">
      <c r="A14" t="s">
        <v>53</v>
      </c>
      <c r="B14">
        <v>1</v>
      </c>
      <c r="C14" t="s">
        <v>87</v>
      </c>
      <c r="D14" s="2">
        <f t="shared" si="0"/>
        <v>37.950000000000003</v>
      </c>
      <c r="E14" s="2">
        <v>33</v>
      </c>
      <c r="F14" s="10">
        <f t="shared" si="1"/>
        <v>33</v>
      </c>
    </row>
    <row r="15" spans="1:6" x14ac:dyDescent="0.25">
      <c r="A15" t="s">
        <v>39</v>
      </c>
      <c r="B15">
        <v>180</v>
      </c>
      <c r="C15" t="s">
        <v>75</v>
      </c>
      <c r="D15" s="2">
        <f t="shared" si="0"/>
        <v>24.839999999999996</v>
      </c>
      <c r="E15" s="2">
        <v>0.12</v>
      </c>
      <c r="F15" s="10">
        <f t="shared" si="1"/>
        <v>21.599999999999998</v>
      </c>
    </row>
    <row r="16" spans="1:6" x14ac:dyDescent="0.25">
      <c r="A16" t="s">
        <v>39</v>
      </c>
      <c r="B16">
        <v>145</v>
      </c>
      <c r="C16" t="s">
        <v>74</v>
      </c>
      <c r="D16" s="2">
        <f t="shared" si="0"/>
        <v>30.014999999999997</v>
      </c>
      <c r="E16" s="2">
        <v>0.18</v>
      </c>
      <c r="F16" s="10">
        <f t="shared" si="1"/>
        <v>26.099999999999998</v>
      </c>
    </row>
    <row r="17" spans="1:6" x14ac:dyDescent="0.25">
      <c r="A17" t="s">
        <v>53</v>
      </c>
      <c r="B17">
        <v>3</v>
      </c>
      <c r="C17" t="s">
        <v>89</v>
      </c>
      <c r="D17" s="2">
        <f t="shared" si="0"/>
        <v>12.074999999999999</v>
      </c>
      <c r="E17" s="2">
        <v>3.5</v>
      </c>
      <c r="F17" s="10">
        <f t="shared" si="1"/>
        <v>10.5</v>
      </c>
    </row>
    <row r="18" spans="1:6" x14ac:dyDescent="0.25">
      <c r="A18" t="s">
        <v>53</v>
      </c>
      <c r="B18">
        <v>3</v>
      </c>
      <c r="C18" t="s">
        <v>90</v>
      </c>
      <c r="D18" s="2">
        <f t="shared" si="0"/>
        <v>17.25</v>
      </c>
      <c r="E18" s="2">
        <v>5</v>
      </c>
      <c r="F18" s="10">
        <f t="shared" si="1"/>
        <v>15</v>
      </c>
    </row>
    <row r="19" spans="1:6" x14ac:dyDescent="0.25">
      <c r="A19" t="s">
        <v>53</v>
      </c>
      <c r="B19">
        <v>2</v>
      </c>
      <c r="C19" t="s">
        <v>76</v>
      </c>
      <c r="D19" s="2">
        <f t="shared" si="0"/>
        <v>5.75</v>
      </c>
      <c r="E19" s="2">
        <v>2.5</v>
      </c>
      <c r="F19" s="10">
        <f t="shared" si="1"/>
        <v>5</v>
      </c>
    </row>
    <row r="20" spans="1:6" x14ac:dyDescent="0.25">
      <c r="A20" t="s">
        <v>53</v>
      </c>
      <c r="B20">
        <v>1</v>
      </c>
      <c r="C20" t="s">
        <v>77</v>
      </c>
      <c r="D20" s="2">
        <f t="shared" si="0"/>
        <v>4.2549999999999999</v>
      </c>
      <c r="E20" s="2">
        <v>3.7</v>
      </c>
      <c r="F20" s="10">
        <f t="shared" si="1"/>
        <v>3.7</v>
      </c>
    </row>
    <row r="21" spans="1:6" x14ac:dyDescent="0.25">
      <c r="A21" t="s">
        <v>53</v>
      </c>
      <c r="B21">
        <v>2</v>
      </c>
      <c r="C21" t="s">
        <v>78</v>
      </c>
      <c r="D21" s="2">
        <f t="shared" si="0"/>
        <v>7.59</v>
      </c>
      <c r="E21" s="2">
        <v>3.3</v>
      </c>
      <c r="F21" s="10">
        <f t="shared" si="1"/>
        <v>6.6</v>
      </c>
    </row>
    <row r="22" spans="1:6" x14ac:dyDescent="0.25">
      <c r="A22" t="s">
        <v>53</v>
      </c>
      <c r="B22">
        <v>9</v>
      </c>
      <c r="C22" t="s">
        <v>79</v>
      </c>
      <c r="D22" s="2">
        <f t="shared" si="0"/>
        <v>72.45</v>
      </c>
      <c r="E22" s="2">
        <v>7</v>
      </c>
      <c r="F22" s="10">
        <f t="shared" si="1"/>
        <v>63</v>
      </c>
    </row>
    <row r="23" spans="1:6" x14ac:dyDescent="0.25">
      <c r="A23" t="s">
        <v>53</v>
      </c>
      <c r="B23">
        <v>6</v>
      </c>
      <c r="C23" t="s">
        <v>80</v>
      </c>
      <c r="D23" s="2">
        <f t="shared" si="0"/>
        <v>4.1399999999999997</v>
      </c>
      <c r="E23" s="2">
        <v>0.6</v>
      </c>
      <c r="F23" s="10">
        <f t="shared" si="1"/>
        <v>3.5999999999999996</v>
      </c>
    </row>
    <row r="24" spans="1:6" x14ac:dyDescent="0.25">
      <c r="A24" t="s">
        <v>53</v>
      </c>
      <c r="B24">
        <v>1</v>
      </c>
      <c r="C24" t="s">
        <v>81</v>
      </c>
      <c r="D24" s="2">
        <f t="shared" si="0"/>
        <v>8.0500000000000007</v>
      </c>
      <c r="E24" s="2">
        <v>7</v>
      </c>
      <c r="F24" s="10">
        <f t="shared" si="1"/>
        <v>7</v>
      </c>
    </row>
    <row r="25" spans="1:6" x14ac:dyDescent="0.25">
      <c r="A25" t="s">
        <v>53</v>
      </c>
      <c r="B25">
        <v>5</v>
      </c>
      <c r="C25" t="s">
        <v>82</v>
      </c>
      <c r="D25" s="2">
        <f t="shared" si="0"/>
        <v>34.5</v>
      </c>
      <c r="E25" s="2">
        <v>6</v>
      </c>
      <c r="F25" s="10">
        <f t="shared" si="1"/>
        <v>30</v>
      </c>
    </row>
    <row r="26" spans="1:6" x14ac:dyDescent="0.25">
      <c r="A26" t="s">
        <v>53</v>
      </c>
      <c r="B26">
        <v>2</v>
      </c>
      <c r="C26" t="s">
        <v>83</v>
      </c>
      <c r="D26" s="2">
        <f t="shared" si="0"/>
        <v>13.8</v>
      </c>
      <c r="E26" s="2">
        <v>6</v>
      </c>
      <c r="F26" s="10">
        <f t="shared" si="1"/>
        <v>12</v>
      </c>
    </row>
    <row r="27" spans="1:6" x14ac:dyDescent="0.25">
      <c r="A27" t="s">
        <v>53</v>
      </c>
      <c r="B27">
        <v>1</v>
      </c>
      <c r="C27" t="s">
        <v>45</v>
      </c>
      <c r="D27" s="2">
        <f t="shared" si="0"/>
        <v>1.7250000000000001</v>
      </c>
      <c r="E27" s="2">
        <v>1.5</v>
      </c>
      <c r="F27" s="10">
        <f t="shared" si="1"/>
        <v>1.5</v>
      </c>
    </row>
    <row r="28" spans="1:6" x14ac:dyDescent="0.25">
      <c r="A28" t="s">
        <v>53</v>
      </c>
      <c r="B28">
        <v>1</v>
      </c>
      <c r="C28" t="s">
        <v>84</v>
      </c>
      <c r="D28" s="2">
        <f t="shared" si="0"/>
        <v>3.45</v>
      </c>
      <c r="E28" s="2">
        <v>3</v>
      </c>
      <c r="F28" s="10">
        <f t="shared" si="1"/>
        <v>3</v>
      </c>
    </row>
    <row r="29" spans="1:6" x14ac:dyDescent="0.25">
      <c r="C29" t="s">
        <v>88</v>
      </c>
      <c r="D29" s="2">
        <v>15</v>
      </c>
      <c r="F29" s="10">
        <v>13</v>
      </c>
    </row>
    <row r="30" spans="1:6" x14ac:dyDescent="0.25">
      <c r="A30" t="s">
        <v>53</v>
      </c>
      <c r="B30">
        <v>1</v>
      </c>
      <c r="C30" t="s">
        <v>91</v>
      </c>
      <c r="D30" s="2">
        <f t="shared" si="0"/>
        <v>19.55</v>
      </c>
      <c r="E30" s="2">
        <v>17</v>
      </c>
      <c r="F30" s="10">
        <f t="shared" si="1"/>
        <v>17</v>
      </c>
    </row>
    <row r="31" spans="1:6" x14ac:dyDescent="0.25">
      <c r="A31" t="s">
        <v>53</v>
      </c>
      <c r="B31">
        <v>1</v>
      </c>
      <c r="C31" t="s">
        <v>92</v>
      </c>
      <c r="D31" s="2">
        <f t="shared" si="0"/>
        <v>3.45</v>
      </c>
      <c r="E31" s="2">
        <v>3</v>
      </c>
      <c r="F31" s="10">
        <f t="shared" si="1"/>
        <v>3</v>
      </c>
    </row>
    <row r="32" spans="1:6" x14ac:dyDescent="0.25">
      <c r="A32" t="s">
        <v>39</v>
      </c>
      <c r="B32">
        <v>6</v>
      </c>
      <c r="C32" t="s">
        <v>93</v>
      </c>
      <c r="D32" s="2">
        <f t="shared" si="0"/>
        <v>4.1399999999999997</v>
      </c>
      <c r="E32" s="2">
        <v>0.6</v>
      </c>
      <c r="F32" s="10">
        <f t="shared" si="1"/>
        <v>3.5999999999999996</v>
      </c>
    </row>
    <row r="33" spans="1:6" x14ac:dyDescent="0.25">
      <c r="A33" t="s">
        <v>53</v>
      </c>
      <c r="B33">
        <v>1</v>
      </c>
      <c r="C33" t="s">
        <v>94</v>
      </c>
      <c r="D33" s="2">
        <f t="shared" si="0"/>
        <v>6.9</v>
      </c>
      <c r="E33" s="2">
        <v>6</v>
      </c>
      <c r="F33" s="10">
        <f t="shared" si="1"/>
        <v>6</v>
      </c>
    </row>
    <row r="34" spans="1:6" x14ac:dyDescent="0.25">
      <c r="A34" t="s">
        <v>53</v>
      </c>
      <c r="B34">
        <v>5</v>
      </c>
      <c r="C34" t="s">
        <v>95</v>
      </c>
      <c r="D34" s="2">
        <f t="shared" si="0"/>
        <v>6.3250000000000002</v>
      </c>
      <c r="E34" s="2">
        <v>1.1000000000000001</v>
      </c>
      <c r="F34" s="10">
        <f t="shared" si="1"/>
        <v>5.5</v>
      </c>
    </row>
    <row r="35" spans="1:6" x14ac:dyDescent="0.25">
      <c r="A35" t="s">
        <v>39</v>
      </c>
      <c r="B35">
        <v>10</v>
      </c>
      <c r="C35" t="s">
        <v>96</v>
      </c>
      <c r="D35" s="3">
        <f>F35+F35*$E$38</f>
        <v>13.8</v>
      </c>
      <c r="E35" s="2">
        <v>1.2</v>
      </c>
      <c r="F35" s="10">
        <f t="shared" si="1"/>
        <v>12</v>
      </c>
    </row>
    <row r="37" spans="1:6" x14ac:dyDescent="0.25">
      <c r="C37" t="s">
        <v>113</v>
      </c>
      <c r="D37" s="2">
        <f>SUM(D6:D36)</f>
        <v>556.41309999999987</v>
      </c>
      <c r="F37" s="10">
        <f>SUM(F6:F36)</f>
        <v>483.79400000000004</v>
      </c>
    </row>
    <row r="38" spans="1:6" x14ac:dyDescent="0.25">
      <c r="A38" t="s">
        <v>86</v>
      </c>
      <c r="E38" s="11">
        <v>0.15</v>
      </c>
      <c r="F38" s="10">
        <f>F37+F37*E38</f>
        <v>556.36310000000003</v>
      </c>
    </row>
    <row r="40" spans="1:6" x14ac:dyDescent="0.25">
      <c r="A40" t="s">
        <v>97</v>
      </c>
      <c r="B40">
        <v>4</v>
      </c>
      <c r="C40" t="s">
        <v>98</v>
      </c>
    </row>
    <row r="41" spans="1:6" x14ac:dyDescent="0.25">
      <c r="A41" t="s">
        <v>99</v>
      </c>
      <c r="B41">
        <v>3</v>
      </c>
      <c r="C41" t="s">
        <v>101</v>
      </c>
    </row>
    <row r="42" spans="1:6" x14ac:dyDescent="0.25">
      <c r="A42" t="s">
        <v>100</v>
      </c>
      <c r="B42">
        <v>3</v>
      </c>
      <c r="C42" t="s">
        <v>102</v>
      </c>
    </row>
    <row r="43" spans="1:6" x14ac:dyDescent="0.25">
      <c r="A43" t="s">
        <v>103</v>
      </c>
      <c r="B43">
        <v>4</v>
      </c>
      <c r="C43" t="s">
        <v>104</v>
      </c>
    </row>
    <row r="44" spans="1:6" x14ac:dyDescent="0.25">
      <c r="A44" t="s">
        <v>105</v>
      </c>
      <c r="B44">
        <v>5.5</v>
      </c>
      <c r="C44" t="s">
        <v>106</v>
      </c>
    </row>
    <row r="45" spans="1:6" x14ac:dyDescent="0.25">
      <c r="A45" t="s">
        <v>107</v>
      </c>
      <c r="B45">
        <v>2</v>
      </c>
      <c r="C45" t="s">
        <v>108</v>
      </c>
    </row>
    <row r="46" spans="1:6" x14ac:dyDescent="0.25">
      <c r="A46" t="s">
        <v>109</v>
      </c>
      <c r="B46">
        <v>2</v>
      </c>
      <c r="C46" t="s">
        <v>110</v>
      </c>
    </row>
    <row r="48" spans="1:6" x14ac:dyDescent="0.25">
      <c r="A48" t="s">
        <v>111</v>
      </c>
      <c r="B48">
        <f>SUM(B40:B47)</f>
        <v>23.5</v>
      </c>
      <c r="C48" t="s">
        <v>112</v>
      </c>
      <c r="D48" s="3">
        <f>B48*20</f>
        <v>470</v>
      </c>
    </row>
    <row r="50" spans="3:4" x14ac:dyDescent="0.25">
      <c r="C50" t="s">
        <v>114</v>
      </c>
      <c r="D50" s="2">
        <f>SUM(D37:D48)</f>
        <v>1026.4130999999998</v>
      </c>
    </row>
    <row r="51" spans="3:4" x14ac:dyDescent="0.25">
      <c r="D51" s="9" t="s">
        <v>52</v>
      </c>
    </row>
  </sheetData>
  <pageMargins left="0.7" right="0.7" top="0.75" bottom="0.75" header="0.3" footer="0.3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A521C-3352-43FA-8888-7070E5DE2414}">
  <sheetPr>
    <pageSetUpPr fitToPage="1"/>
  </sheetPr>
  <dimension ref="B1:H175"/>
  <sheetViews>
    <sheetView tabSelected="1" zoomScaleNormal="100" workbookViewId="0">
      <selection activeCell="F25" sqref="F25"/>
    </sheetView>
  </sheetViews>
  <sheetFormatPr defaultRowHeight="15" x14ac:dyDescent="0.25"/>
  <cols>
    <col min="2" max="2" width="10.7109375" customWidth="1"/>
    <col min="3" max="3" width="27" customWidth="1"/>
    <col min="4" max="4" width="10.42578125" customWidth="1"/>
    <col min="5" max="5" width="14.140625" customWidth="1"/>
    <col min="6" max="6" width="25.85546875" style="2" customWidth="1"/>
    <col min="7" max="7" width="10.7109375" customWidth="1"/>
    <col min="8" max="8" width="19.140625" style="2" customWidth="1"/>
  </cols>
  <sheetData>
    <row r="1" spans="2:7" x14ac:dyDescent="0.25">
      <c r="B1" s="1" t="s">
        <v>223</v>
      </c>
    </row>
    <row r="3" spans="2:7" x14ac:dyDescent="0.25">
      <c r="D3" s="16" t="s">
        <v>111</v>
      </c>
    </row>
    <row r="4" spans="2:7" x14ac:dyDescent="0.25">
      <c r="B4" t="s">
        <v>224</v>
      </c>
      <c r="D4" s="16">
        <v>18</v>
      </c>
      <c r="F4" s="2">
        <f>18*23</f>
        <v>414</v>
      </c>
    </row>
    <row r="5" spans="2:7" x14ac:dyDescent="0.25">
      <c r="B5" t="s">
        <v>227</v>
      </c>
      <c r="C5" t="s">
        <v>225</v>
      </c>
      <c r="D5" s="16"/>
    </row>
    <row r="6" spans="2:7" x14ac:dyDescent="0.25">
      <c r="C6" t="s">
        <v>226</v>
      </c>
      <c r="D6" s="16"/>
      <c r="F6" s="2">
        <v>20</v>
      </c>
    </row>
    <row r="7" spans="2:7" x14ac:dyDescent="0.25">
      <c r="D7" s="16"/>
      <c r="G7" s="10">
        <f>SUM(F4:F6)</f>
        <v>434</v>
      </c>
    </row>
    <row r="8" spans="2:7" x14ac:dyDescent="0.25">
      <c r="D8" s="16"/>
    </row>
    <row r="9" spans="2:7" x14ac:dyDescent="0.25">
      <c r="B9" t="s">
        <v>228</v>
      </c>
      <c r="D9" s="16">
        <v>30</v>
      </c>
      <c r="F9" s="2">
        <f>D9*23</f>
        <v>690</v>
      </c>
      <c r="G9" s="10"/>
    </row>
    <row r="10" spans="2:7" x14ac:dyDescent="0.25">
      <c r="B10" t="s">
        <v>227</v>
      </c>
      <c r="C10" t="s">
        <v>225</v>
      </c>
      <c r="D10" s="16"/>
      <c r="G10" s="10"/>
    </row>
    <row r="11" spans="2:7" x14ac:dyDescent="0.25">
      <c r="C11" t="s">
        <v>226</v>
      </c>
      <c r="D11" s="16"/>
      <c r="F11" s="2">
        <v>30</v>
      </c>
      <c r="G11" s="10"/>
    </row>
    <row r="12" spans="2:7" x14ac:dyDescent="0.25">
      <c r="D12" s="16"/>
      <c r="G12" s="10">
        <f>SUM(F9:F11)</f>
        <v>720</v>
      </c>
    </row>
    <row r="13" spans="2:7" x14ac:dyDescent="0.25">
      <c r="B13" t="s">
        <v>229</v>
      </c>
      <c r="D13" s="16"/>
      <c r="G13" s="10"/>
    </row>
    <row r="14" spans="2:7" x14ac:dyDescent="0.25">
      <c r="C14" t="s">
        <v>230</v>
      </c>
      <c r="D14" s="16">
        <v>8.5</v>
      </c>
      <c r="G14" s="10"/>
    </row>
    <row r="15" spans="2:7" x14ac:dyDescent="0.25">
      <c r="C15" t="s">
        <v>231</v>
      </c>
      <c r="D15" s="16">
        <v>9</v>
      </c>
      <c r="G15" s="21"/>
    </row>
    <row r="16" spans="2:7" x14ac:dyDescent="0.25">
      <c r="C16" t="s">
        <v>232</v>
      </c>
      <c r="D16" s="16">
        <v>8.5</v>
      </c>
      <c r="G16" s="21"/>
    </row>
    <row r="17" spans="2:8" x14ac:dyDescent="0.25">
      <c r="C17" t="s">
        <v>233</v>
      </c>
      <c r="D17" s="16">
        <v>8</v>
      </c>
      <c r="G17" s="19"/>
    </row>
    <row r="18" spans="2:8" x14ac:dyDescent="0.25">
      <c r="C18" t="s">
        <v>234</v>
      </c>
      <c r="D18" s="16">
        <v>3</v>
      </c>
      <c r="G18" s="21"/>
    </row>
    <row r="19" spans="2:8" x14ac:dyDescent="0.25">
      <c r="C19" t="s">
        <v>235</v>
      </c>
      <c r="D19" s="16">
        <v>4</v>
      </c>
      <c r="E19">
        <v>41</v>
      </c>
      <c r="F19" s="2">
        <f>E19*23</f>
        <v>943</v>
      </c>
      <c r="G19" s="19"/>
    </row>
    <row r="20" spans="2:8" x14ac:dyDescent="0.25">
      <c r="G20" s="19"/>
      <c r="H20" s="12"/>
    </row>
    <row r="21" spans="2:8" x14ac:dyDescent="0.25">
      <c r="C21" t="s">
        <v>236</v>
      </c>
      <c r="F21" s="2">
        <v>10</v>
      </c>
      <c r="G21" s="21">
        <f>SUM(F19:F21)</f>
        <v>953</v>
      </c>
    </row>
    <row r="22" spans="2:8" x14ac:dyDescent="0.25">
      <c r="E22" s="19"/>
      <c r="G22" s="19"/>
    </row>
    <row r="23" spans="2:8" x14ac:dyDescent="0.25">
      <c r="C23" s="18" t="s">
        <v>237</v>
      </c>
      <c r="D23" s="16">
        <f>SUM(D4:D19)</f>
        <v>89</v>
      </c>
      <c r="E23" s="20" t="s">
        <v>238</v>
      </c>
      <c r="F23" s="3">
        <f>D23*23</f>
        <v>2047</v>
      </c>
      <c r="G23" s="19"/>
    </row>
    <row r="24" spans="2:8" x14ac:dyDescent="0.25">
      <c r="G24" s="5">
        <f>SUM(G7:G21)</f>
        <v>2107</v>
      </c>
    </row>
    <row r="25" spans="2:8" x14ac:dyDescent="0.25">
      <c r="E25" t="s">
        <v>33</v>
      </c>
      <c r="F25" s="2">
        <f>SUM(F6:F23)</f>
        <v>3740</v>
      </c>
      <c r="G25" s="19"/>
    </row>
    <row r="26" spans="2:8" x14ac:dyDescent="0.25">
      <c r="F26" s="22" t="s">
        <v>52</v>
      </c>
      <c r="G26" s="10"/>
    </row>
    <row r="27" spans="2:8" x14ac:dyDescent="0.25">
      <c r="G27" s="6"/>
    </row>
    <row r="29" spans="2:8" x14ac:dyDescent="0.25">
      <c r="E29" s="1" t="s">
        <v>158</v>
      </c>
    </row>
    <row r="31" spans="2:8" x14ac:dyDescent="0.25">
      <c r="B31" t="s">
        <v>38</v>
      </c>
    </row>
    <row r="33" spans="2:6" x14ac:dyDescent="0.25">
      <c r="B33" t="s">
        <v>115</v>
      </c>
      <c r="C33">
        <v>2</v>
      </c>
      <c r="D33" t="s">
        <v>116</v>
      </c>
    </row>
    <row r="34" spans="2:6" x14ac:dyDescent="0.25">
      <c r="D34" t="s">
        <v>117</v>
      </c>
      <c r="E34" t="s">
        <v>120</v>
      </c>
      <c r="F34" s="2">
        <v>16</v>
      </c>
    </row>
    <row r="35" spans="2:6" x14ac:dyDescent="0.25">
      <c r="D35" t="s">
        <v>118</v>
      </c>
      <c r="E35" t="s">
        <v>119</v>
      </c>
      <c r="F35" s="2">
        <v>8</v>
      </c>
    </row>
    <row r="36" spans="2:6" x14ac:dyDescent="0.25">
      <c r="B36" t="s">
        <v>121</v>
      </c>
      <c r="C36">
        <v>1</v>
      </c>
      <c r="D36" t="s">
        <v>122</v>
      </c>
    </row>
    <row r="37" spans="2:6" x14ac:dyDescent="0.25">
      <c r="B37" t="s">
        <v>123</v>
      </c>
      <c r="C37">
        <v>1</v>
      </c>
      <c r="D37" t="s">
        <v>124</v>
      </c>
    </row>
    <row r="38" spans="2:6" x14ac:dyDescent="0.25">
      <c r="B38" t="s">
        <v>132</v>
      </c>
      <c r="C38">
        <v>2</v>
      </c>
      <c r="D38" t="s">
        <v>133</v>
      </c>
    </row>
    <row r="39" spans="2:6" x14ac:dyDescent="0.25">
      <c r="B39" t="s">
        <v>125</v>
      </c>
      <c r="C39">
        <v>1</v>
      </c>
      <c r="D39" t="s">
        <v>126</v>
      </c>
    </row>
    <row r="40" spans="2:6" x14ac:dyDescent="0.25">
      <c r="B40" t="s">
        <v>127</v>
      </c>
      <c r="C40">
        <v>1.5</v>
      </c>
      <c r="D40" t="s">
        <v>128</v>
      </c>
    </row>
    <row r="41" spans="2:6" x14ac:dyDescent="0.25">
      <c r="B41" t="s">
        <v>137</v>
      </c>
      <c r="C41">
        <v>1.5</v>
      </c>
      <c r="D41" t="s">
        <v>131</v>
      </c>
    </row>
    <row r="42" spans="2:6" x14ac:dyDescent="0.25">
      <c r="D42" t="s">
        <v>129</v>
      </c>
      <c r="F42" s="2">
        <v>35</v>
      </c>
    </row>
    <row r="43" spans="2:6" x14ac:dyDescent="0.25">
      <c r="D43" t="s">
        <v>130</v>
      </c>
      <c r="F43" s="2">
        <v>30</v>
      </c>
    </row>
    <row r="44" spans="2:6" x14ac:dyDescent="0.25">
      <c r="B44" t="s">
        <v>134</v>
      </c>
      <c r="C44">
        <v>1.5</v>
      </c>
      <c r="D44" t="s">
        <v>135</v>
      </c>
    </row>
    <row r="45" spans="2:6" x14ac:dyDescent="0.25">
      <c r="D45" t="s">
        <v>136</v>
      </c>
      <c r="F45" s="2">
        <v>36</v>
      </c>
    </row>
    <row r="46" spans="2:6" x14ac:dyDescent="0.25">
      <c r="B46" t="s">
        <v>138</v>
      </c>
      <c r="C46">
        <v>1</v>
      </c>
      <c r="D46" t="s">
        <v>139</v>
      </c>
    </row>
    <row r="47" spans="2:6" x14ac:dyDescent="0.25">
      <c r="B47" t="s">
        <v>140</v>
      </c>
      <c r="C47">
        <v>2</v>
      </c>
      <c r="D47" t="s">
        <v>141</v>
      </c>
    </row>
    <row r="48" spans="2:6" x14ac:dyDescent="0.25">
      <c r="B48" t="s">
        <v>142</v>
      </c>
      <c r="D48" t="s">
        <v>143</v>
      </c>
      <c r="F48" s="2">
        <v>10</v>
      </c>
    </row>
    <row r="49" spans="2:6" x14ac:dyDescent="0.25">
      <c r="B49" t="s">
        <v>144</v>
      </c>
      <c r="C49">
        <v>1.5</v>
      </c>
      <c r="D49" t="s">
        <v>145</v>
      </c>
    </row>
    <row r="50" spans="2:6" x14ac:dyDescent="0.25">
      <c r="B50" t="s">
        <v>146</v>
      </c>
      <c r="C50">
        <v>1.5</v>
      </c>
      <c r="D50" t="s">
        <v>147</v>
      </c>
    </row>
    <row r="51" spans="2:6" x14ac:dyDescent="0.25">
      <c r="D51" t="s">
        <v>148</v>
      </c>
      <c r="F51" s="2">
        <v>80</v>
      </c>
    </row>
    <row r="52" spans="2:6" x14ac:dyDescent="0.25">
      <c r="B52" s="14" t="s">
        <v>149</v>
      </c>
      <c r="C52">
        <v>3</v>
      </c>
      <c r="D52" t="s">
        <v>150</v>
      </c>
    </row>
    <row r="53" spans="2:6" x14ac:dyDescent="0.25">
      <c r="D53" t="s">
        <v>151</v>
      </c>
      <c r="F53" s="2">
        <v>16</v>
      </c>
    </row>
    <row r="54" spans="2:6" x14ac:dyDescent="0.25">
      <c r="D54" t="s">
        <v>152</v>
      </c>
      <c r="F54" s="2">
        <v>15</v>
      </c>
    </row>
    <row r="55" spans="2:6" x14ac:dyDescent="0.25">
      <c r="D55" t="s">
        <v>153</v>
      </c>
      <c r="F55" s="2">
        <v>11</v>
      </c>
    </row>
    <row r="56" spans="2:6" x14ac:dyDescent="0.25">
      <c r="D56" t="s">
        <v>154</v>
      </c>
      <c r="F56" s="2">
        <v>3</v>
      </c>
    </row>
    <row r="57" spans="2:6" x14ac:dyDescent="0.25">
      <c r="D57" t="s">
        <v>88</v>
      </c>
      <c r="F57" s="2">
        <v>5</v>
      </c>
    </row>
    <row r="58" spans="2:6" x14ac:dyDescent="0.25">
      <c r="B58" t="s">
        <v>155</v>
      </c>
      <c r="C58">
        <v>1.5</v>
      </c>
      <c r="D58" t="s">
        <v>156</v>
      </c>
      <c r="F58" s="3"/>
    </row>
    <row r="59" spans="2:6" x14ac:dyDescent="0.25">
      <c r="C59" s="4"/>
    </row>
    <row r="60" spans="2:6" x14ac:dyDescent="0.25">
      <c r="E60" t="s">
        <v>51</v>
      </c>
      <c r="F60" s="2">
        <f>SUM(F34:F57)</f>
        <v>265</v>
      </c>
    </row>
    <row r="62" spans="2:6" x14ac:dyDescent="0.25">
      <c r="C62">
        <f>SUM(C33:C58)</f>
        <v>22</v>
      </c>
      <c r="D62" t="s">
        <v>157</v>
      </c>
      <c r="F62" s="2">
        <f>C62*23</f>
        <v>506</v>
      </c>
    </row>
    <row r="63" spans="2:6" x14ac:dyDescent="0.25">
      <c r="F63" s="3"/>
    </row>
    <row r="65" spans="2:6" x14ac:dyDescent="0.25">
      <c r="E65" s="7" t="s">
        <v>33</v>
      </c>
      <c r="F65" s="8">
        <f>SUM(F60:F62)</f>
        <v>771</v>
      </c>
    </row>
    <row r="66" spans="2:6" x14ac:dyDescent="0.25">
      <c r="F66" s="9" t="s">
        <v>49</v>
      </c>
    </row>
    <row r="76" spans="2:6" x14ac:dyDescent="0.25">
      <c r="B76" s="1" t="s">
        <v>175</v>
      </c>
    </row>
    <row r="79" spans="2:6" x14ac:dyDescent="0.25">
      <c r="B79" t="s">
        <v>159</v>
      </c>
      <c r="C79">
        <v>1.5</v>
      </c>
      <c r="D79" t="s">
        <v>160</v>
      </c>
    </row>
    <row r="80" spans="2:6" x14ac:dyDescent="0.25">
      <c r="B80" t="s">
        <v>161</v>
      </c>
      <c r="C80">
        <v>1</v>
      </c>
      <c r="D80" t="s">
        <v>162</v>
      </c>
    </row>
    <row r="81" spans="2:6" x14ac:dyDescent="0.25">
      <c r="D81" t="s">
        <v>163</v>
      </c>
      <c r="F81" s="2">
        <v>100</v>
      </c>
    </row>
    <row r="82" spans="2:6" x14ac:dyDescent="0.25">
      <c r="B82" t="s">
        <v>165</v>
      </c>
      <c r="C82">
        <v>1</v>
      </c>
      <c r="D82" t="s">
        <v>164</v>
      </c>
    </row>
    <row r="83" spans="2:6" x14ac:dyDescent="0.25">
      <c r="B83" t="s">
        <v>166</v>
      </c>
      <c r="C83">
        <v>1.5</v>
      </c>
      <c r="D83" t="s">
        <v>162</v>
      </c>
    </row>
    <row r="84" spans="2:6" x14ac:dyDescent="0.25">
      <c r="B84" t="s">
        <v>167</v>
      </c>
      <c r="C84">
        <v>1.5</v>
      </c>
      <c r="D84" t="s">
        <v>168</v>
      </c>
    </row>
    <row r="85" spans="2:6" x14ac:dyDescent="0.25">
      <c r="B85" t="s">
        <v>169</v>
      </c>
      <c r="C85">
        <v>1.5</v>
      </c>
      <c r="D85" t="s">
        <v>168</v>
      </c>
    </row>
    <row r="86" spans="2:6" x14ac:dyDescent="0.25">
      <c r="D86" t="s">
        <v>170</v>
      </c>
      <c r="F86" s="2">
        <v>27</v>
      </c>
    </row>
    <row r="87" spans="2:6" x14ac:dyDescent="0.25">
      <c r="D87" t="s">
        <v>171</v>
      </c>
      <c r="F87" s="2">
        <v>15</v>
      </c>
    </row>
    <row r="88" spans="2:6" x14ac:dyDescent="0.25">
      <c r="D88" t="s">
        <v>172</v>
      </c>
      <c r="F88" s="2">
        <v>50</v>
      </c>
    </row>
    <row r="89" spans="2:6" x14ac:dyDescent="0.25">
      <c r="D89" t="s">
        <v>173</v>
      </c>
      <c r="F89" s="2">
        <v>4</v>
      </c>
    </row>
    <row r="90" spans="2:6" x14ac:dyDescent="0.25">
      <c r="D90" t="s">
        <v>174</v>
      </c>
      <c r="F90" s="2">
        <v>30</v>
      </c>
    </row>
    <row r="91" spans="2:6" x14ac:dyDescent="0.25">
      <c r="C91" s="4"/>
    </row>
    <row r="93" spans="2:6" x14ac:dyDescent="0.25">
      <c r="C93">
        <f>SUM(C79:C85)</f>
        <v>8</v>
      </c>
      <c r="D93" t="s">
        <v>176</v>
      </c>
      <c r="F93" s="3">
        <f>C93*25</f>
        <v>200</v>
      </c>
    </row>
    <row r="95" spans="2:6" x14ac:dyDescent="0.25">
      <c r="E95" t="s">
        <v>114</v>
      </c>
      <c r="F95" s="2">
        <f>SUM(F81:F94)</f>
        <v>426</v>
      </c>
    </row>
    <row r="96" spans="2:6" x14ac:dyDescent="0.25">
      <c r="E96" t="s">
        <v>177</v>
      </c>
      <c r="F96" s="2">
        <f>F95*10/100</f>
        <v>42.6</v>
      </c>
    </row>
    <row r="97" spans="2:6" x14ac:dyDescent="0.25">
      <c r="F97" s="3"/>
    </row>
    <row r="99" spans="2:6" x14ac:dyDescent="0.25">
      <c r="E99" t="s">
        <v>178</v>
      </c>
      <c r="F99" s="2">
        <f>SUM(F95:F96)</f>
        <v>468.6</v>
      </c>
    </row>
    <row r="101" spans="2:6" x14ac:dyDescent="0.25">
      <c r="B101" s="1" t="s">
        <v>187</v>
      </c>
    </row>
    <row r="103" spans="2:6" x14ac:dyDescent="0.25">
      <c r="B103" t="s">
        <v>39</v>
      </c>
      <c r="C103">
        <v>6</v>
      </c>
      <c r="D103" t="s">
        <v>179</v>
      </c>
      <c r="E103" s="2">
        <v>27</v>
      </c>
    </row>
    <row r="104" spans="2:6" x14ac:dyDescent="0.25">
      <c r="B104" t="s">
        <v>39</v>
      </c>
      <c r="C104">
        <v>6</v>
      </c>
      <c r="D104" t="s">
        <v>180</v>
      </c>
      <c r="E104" s="2">
        <v>32</v>
      </c>
    </row>
    <row r="105" spans="2:6" x14ac:dyDescent="0.25">
      <c r="B105" t="s">
        <v>39</v>
      </c>
      <c r="C105">
        <v>8</v>
      </c>
      <c r="D105" t="s">
        <v>181</v>
      </c>
      <c r="E105" s="2">
        <v>8</v>
      </c>
    </row>
    <row r="106" spans="2:6" x14ac:dyDescent="0.25">
      <c r="B106" t="s">
        <v>39</v>
      </c>
      <c r="C106">
        <v>3</v>
      </c>
      <c r="D106" t="s">
        <v>182</v>
      </c>
      <c r="E106" s="2">
        <v>6</v>
      </c>
    </row>
    <row r="107" spans="2:6" x14ac:dyDescent="0.25">
      <c r="B107" t="s">
        <v>39</v>
      </c>
      <c r="C107">
        <v>7</v>
      </c>
      <c r="D107" t="s">
        <v>183</v>
      </c>
      <c r="E107" s="2">
        <v>11</v>
      </c>
    </row>
    <row r="108" spans="2:6" x14ac:dyDescent="0.25">
      <c r="D108" t="s">
        <v>184</v>
      </c>
      <c r="E108" s="2">
        <v>20</v>
      </c>
    </row>
    <row r="109" spans="2:6" x14ac:dyDescent="0.25">
      <c r="D109" t="s">
        <v>185</v>
      </c>
      <c r="E109" s="2">
        <v>14</v>
      </c>
    </row>
    <row r="110" spans="2:6" x14ac:dyDescent="0.25">
      <c r="B110" t="s">
        <v>39</v>
      </c>
      <c r="C110">
        <v>6</v>
      </c>
      <c r="D110" t="s">
        <v>71</v>
      </c>
      <c r="E110" s="2">
        <v>6</v>
      </c>
    </row>
    <row r="111" spans="2:6" x14ac:dyDescent="0.25">
      <c r="C111" t="s">
        <v>189</v>
      </c>
      <c r="E111" s="2">
        <v>20</v>
      </c>
    </row>
    <row r="112" spans="2:6" x14ac:dyDescent="0.25">
      <c r="D112" t="s">
        <v>186</v>
      </c>
      <c r="E112" s="2">
        <v>16</v>
      </c>
    </row>
    <row r="113" spans="2:5" x14ac:dyDescent="0.25">
      <c r="B113" t="s">
        <v>41</v>
      </c>
      <c r="C113">
        <v>1</v>
      </c>
      <c r="D113" t="s">
        <v>83</v>
      </c>
      <c r="E113" s="3">
        <v>35</v>
      </c>
    </row>
    <row r="114" spans="2:5" x14ac:dyDescent="0.25">
      <c r="E114" s="2"/>
    </row>
    <row r="115" spans="2:5" x14ac:dyDescent="0.25">
      <c r="D115" t="s">
        <v>113</v>
      </c>
      <c r="E115" s="2">
        <f>SUM(E103:E113)</f>
        <v>195</v>
      </c>
    </row>
    <row r="116" spans="2:5" x14ac:dyDescent="0.25">
      <c r="E116" s="2"/>
    </row>
    <row r="117" spans="2:5" x14ac:dyDescent="0.25">
      <c r="E117" s="2"/>
    </row>
    <row r="118" spans="2:5" x14ac:dyDescent="0.25">
      <c r="B118" t="s">
        <v>188</v>
      </c>
      <c r="E118" s="3">
        <f>13*20</f>
        <v>260</v>
      </c>
    </row>
    <row r="119" spans="2:5" x14ac:dyDescent="0.25">
      <c r="E119" s="2"/>
    </row>
    <row r="120" spans="2:5" x14ac:dyDescent="0.25">
      <c r="D120" s="7" t="s">
        <v>33</v>
      </c>
      <c r="E120" s="8">
        <f>SUM(E115:E118)</f>
        <v>455</v>
      </c>
    </row>
    <row r="121" spans="2:5" x14ac:dyDescent="0.25">
      <c r="E121" s="9" t="s">
        <v>52</v>
      </c>
    </row>
    <row r="125" spans="2:5" x14ac:dyDescent="0.25">
      <c r="B125" s="15" t="s">
        <v>190</v>
      </c>
    </row>
    <row r="127" spans="2:5" x14ac:dyDescent="0.25">
      <c r="B127" t="s">
        <v>51</v>
      </c>
    </row>
    <row r="129" spans="2:4" x14ac:dyDescent="0.25">
      <c r="B129" t="s">
        <v>191</v>
      </c>
      <c r="D129" s="2">
        <v>18</v>
      </c>
    </row>
    <row r="130" spans="2:4" x14ac:dyDescent="0.25">
      <c r="B130" t="s">
        <v>192</v>
      </c>
      <c r="D130" s="2">
        <v>3</v>
      </c>
    </row>
    <row r="131" spans="2:4" x14ac:dyDescent="0.25">
      <c r="B131" t="s">
        <v>198</v>
      </c>
      <c r="D131" s="2">
        <v>27</v>
      </c>
    </row>
    <row r="132" spans="2:4" x14ac:dyDescent="0.25">
      <c r="B132" t="s">
        <v>193</v>
      </c>
      <c r="D132" s="2">
        <v>7</v>
      </c>
    </row>
    <row r="133" spans="2:4" x14ac:dyDescent="0.25">
      <c r="B133" t="s">
        <v>194</v>
      </c>
      <c r="D133" s="2">
        <v>15</v>
      </c>
    </row>
    <row r="134" spans="2:4" x14ac:dyDescent="0.25">
      <c r="B134" t="s">
        <v>195</v>
      </c>
      <c r="D134" s="3">
        <v>10</v>
      </c>
    </row>
    <row r="136" spans="2:4" x14ac:dyDescent="0.25">
      <c r="C136" t="s">
        <v>51</v>
      </c>
      <c r="D136" s="10">
        <f>SUM(D129:D135)</f>
        <v>80</v>
      </c>
    </row>
    <row r="138" spans="2:4" x14ac:dyDescent="0.25">
      <c r="B138" t="s">
        <v>196</v>
      </c>
      <c r="C138" t="s">
        <v>197</v>
      </c>
      <c r="D138" s="2">
        <v>130</v>
      </c>
    </row>
    <row r="139" spans="2:4" x14ac:dyDescent="0.25">
      <c r="D139" s="4"/>
    </row>
    <row r="141" spans="2:4" x14ac:dyDescent="0.25">
      <c r="C141" t="s">
        <v>33</v>
      </c>
      <c r="D141" s="10">
        <f>SUM(D136:D138)</f>
        <v>210</v>
      </c>
    </row>
    <row r="146" spans="2:5" x14ac:dyDescent="0.25">
      <c r="B146" s="1" t="s">
        <v>200</v>
      </c>
    </row>
    <row r="148" spans="2:5" x14ac:dyDescent="0.25">
      <c r="B148" t="s">
        <v>199</v>
      </c>
      <c r="C148" s="16">
        <v>1.5</v>
      </c>
      <c r="D148" t="s">
        <v>201</v>
      </c>
    </row>
    <row r="149" spans="2:5" x14ac:dyDescent="0.25">
      <c r="B149" t="s">
        <v>203</v>
      </c>
      <c r="C149" s="16">
        <v>2</v>
      </c>
      <c r="D149" t="s">
        <v>204</v>
      </c>
    </row>
    <row r="150" spans="2:5" x14ac:dyDescent="0.25">
      <c r="B150" t="s">
        <v>205</v>
      </c>
      <c r="C150" s="16">
        <v>2</v>
      </c>
      <c r="D150" t="s">
        <v>206</v>
      </c>
    </row>
    <row r="151" spans="2:5" x14ac:dyDescent="0.25">
      <c r="B151" t="s">
        <v>207</v>
      </c>
      <c r="C151" s="16">
        <v>3.5</v>
      </c>
      <c r="D151" t="s">
        <v>208</v>
      </c>
    </row>
    <row r="152" spans="2:5" x14ac:dyDescent="0.25">
      <c r="B152" t="s">
        <v>209</v>
      </c>
      <c r="C152" s="16">
        <v>1.5</v>
      </c>
      <c r="D152" t="s">
        <v>210</v>
      </c>
    </row>
    <row r="153" spans="2:5" x14ac:dyDescent="0.25">
      <c r="B153" t="s">
        <v>211</v>
      </c>
      <c r="C153" s="16">
        <v>2.5</v>
      </c>
      <c r="D153" t="s">
        <v>212</v>
      </c>
    </row>
    <row r="154" spans="2:5" x14ac:dyDescent="0.25">
      <c r="C154" s="16"/>
      <c r="D154" t="s">
        <v>213</v>
      </c>
    </row>
    <row r="155" spans="2:5" x14ac:dyDescent="0.25">
      <c r="B155" t="s">
        <v>214</v>
      </c>
      <c r="C155" s="16">
        <v>1.5</v>
      </c>
      <c r="D155" t="s">
        <v>215</v>
      </c>
    </row>
    <row r="156" spans="2:5" x14ac:dyDescent="0.25">
      <c r="C156" s="17"/>
    </row>
    <row r="158" spans="2:5" x14ac:dyDescent="0.25">
      <c r="B158" s="18" t="s">
        <v>111</v>
      </c>
      <c r="C158" s="16">
        <f>SUM(C148:C156)</f>
        <v>14.5</v>
      </c>
      <c r="D158" t="s">
        <v>112</v>
      </c>
      <c r="E158" s="2">
        <f>C158*20</f>
        <v>290</v>
      </c>
    </row>
    <row r="159" spans="2:5" x14ac:dyDescent="0.25">
      <c r="B159" s="18"/>
      <c r="C159" s="16"/>
    </row>
    <row r="160" spans="2:5" x14ac:dyDescent="0.25">
      <c r="B160" t="s">
        <v>48</v>
      </c>
    </row>
    <row r="162" spans="2:5" x14ac:dyDescent="0.25">
      <c r="B162" t="s">
        <v>202</v>
      </c>
      <c r="E162" s="2">
        <v>22</v>
      </c>
    </row>
    <row r="163" spans="2:5" x14ac:dyDescent="0.25">
      <c r="B163" t="s">
        <v>216</v>
      </c>
      <c r="E163" s="2">
        <v>10</v>
      </c>
    </row>
    <row r="164" spans="2:5" x14ac:dyDescent="0.25">
      <c r="B164" t="s">
        <v>217</v>
      </c>
      <c r="E164" s="2">
        <v>30</v>
      </c>
    </row>
    <row r="165" spans="2:5" x14ac:dyDescent="0.25">
      <c r="B165" t="s">
        <v>218</v>
      </c>
      <c r="E165" s="2">
        <v>40</v>
      </c>
    </row>
    <row r="166" spans="2:5" x14ac:dyDescent="0.25">
      <c r="C166" t="s">
        <v>219</v>
      </c>
      <c r="E166" s="2"/>
    </row>
    <row r="167" spans="2:5" x14ac:dyDescent="0.25">
      <c r="B167" t="s">
        <v>220</v>
      </c>
      <c r="E167" s="2">
        <v>50</v>
      </c>
    </row>
    <row r="168" spans="2:5" x14ac:dyDescent="0.25">
      <c r="B168" t="s">
        <v>221</v>
      </c>
      <c r="E168" s="2">
        <v>230</v>
      </c>
    </row>
    <row r="169" spans="2:5" x14ac:dyDescent="0.25">
      <c r="B169" t="s">
        <v>88</v>
      </c>
      <c r="E169" s="2">
        <v>10</v>
      </c>
    </row>
    <row r="170" spans="2:5" x14ac:dyDescent="0.25">
      <c r="E170" s="3"/>
    </row>
    <row r="171" spans="2:5" x14ac:dyDescent="0.25">
      <c r="E171" s="2"/>
    </row>
    <row r="172" spans="2:5" x14ac:dyDescent="0.25">
      <c r="D172" t="s">
        <v>33</v>
      </c>
      <c r="E172" s="10">
        <f>SUM(E158:E170)</f>
        <v>682</v>
      </c>
    </row>
    <row r="173" spans="2:5" x14ac:dyDescent="0.25">
      <c r="D173" t="s">
        <v>222</v>
      </c>
      <c r="E173" s="13">
        <f>E172*22/100</f>
        <v>150.04</v>
      </c>
    </row>
    <row r="175" spans="2:5" x14ac:dyDescent="0.25">
      <c r="E175" s="10">
        <f>SUM(E172:E173)</f>
        <v>832.04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46787-912A-4489-8D66-325015AA6AAD}">
  <dimension ref="A1:D18"/>
  <sheetViews>
    <sheetView workbookViewId="0">
      <selection activeCell="C7" sqref="C7"/>
    </sheetView>
  </sheetViews>
  <sheetFormatPr defaultRowHeight="15" x14ac:dyDescent="0.25"/>
  <cols>
    <col min="1" max="1" width="6.28515625" customWidth="1"/>
    <col min="2" max="2" width="7" customWidth="1"/>
    <col min="3" max="3" width="28.5703125" customWidth="1"/>
    <col min="4" max="4" width="16.5703125" style="2" customWidth="1"/>
  </cols>
  <sheetData>
    <row r="1" spans="1:4" x14ac:dyDescent="0.25">
      <c r="A1" s="1" t="s">
        <v>38</v>
      </c>
    </row>
    <row r="3" spans="1:4" x14ac:dyDescent="0.25">
      <c r="A3" t="s">
        <v>48</v>
      </c>
      <c r="D3" s="2">
        <v>35</v>
      </c>
    </row>
    <row r="5" spans="1:4" x14ac:dyDescent="0.25">
      <c r="A5" t="s">
        <v>39</v>
      </c>
      <c r="B5">
        <v>20</v>
      </c>
      <c r="C5" t="s">
        <v>40</v>
      </c>
    </row>
    <row r="6" spans="1:4" x14ac:dyDescent="0.25">
      <c r="A6" t="s">
        <v>41</v>
      </c>
      <c r="B6">
        <v>2</v>
      </c>
      <c r="C6" t="s">
        <v>42</v>
      </c>
    </row>
    <row r="7" spans="1:4" x14ac:dyDescent="0.25">
      <c r="A7" t="s">
        <v>39</v>
      </c>
      <c r="B7">
        <v>3</v>
      </c>
      <c r="C7" t="s">
        <v>43</v>
      </c>
    </row>
    <row r="8" spans="1:4" x14ac:dyDescent="0.25">
      <c r="A8" t="s">
        <v>41</v>
      </c>
      <c r="B8">
        <v>1</v>
      </c>
      <c r="C8" t="s">
        <v>44</v>
      </c>
    </row>
    <row r="9" spans="1:4" x14ac:dyDescent="0.25">
      <c r="A9" t="s">
        <v>41</v>
      </c>
      <c r="B9">
        <v>1</v>
      </c>
      <c r="C9" t="s">
        <v>45</v>
      </c>
    </row>
    <row r="12" spans="1:4" x14ac:dyDescent="0.25">
      <c r="C12" t="s">
        <v>46</v>
      </c>
      <c r="D12" s="2">
        <v>275</v>
      </c>
    </row>
    <row r="14" spans="1:4" x14ac:dyDescent="0.25">
      <c r="C14" t="s">
        <v>47</v>
      </c>
      <c r="D14" s="2">
        <v>40</v>
      </c>
    </row>
    <row r="15" spans="1:4" x14ac:dyDescent="0.25">
      <c r="D15" s="3"/>
    </row>
    <row r="17" spans="3:4" x14ac:dyDescent="0.25">
      <c r="C17" t="s">
        <v>33</v>
      </c>
      <c r="D17" s="2">
        <f>SUM(D3:D14)</f>
        <v>350</v>
      </c>
    </row>
    <row r="18" spans="3:4" x14ac:dyDescent="0.25">
      <c r="D18" s="9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faccioli</vt:lpstr>
      <vt:lpstr>MARTA</vt:lpstr>
      <vt:lpstr>Foglio2</vt:lpstr>
      <vt:lpstr>ROSSI</vt:lpstr>
      <vt:lpstr>faccioli!Area_stampa</vt:lpstr>
      <vt:lpstr>Foglio2!Area_stampa</vt:lpstr>
      <vt:lpstr>MARTA!Area_stampa</vt:lpstr>
      <vt:lpstr>ROSSI!Area_stampa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2022-07-12T17:30:09Z</cp:lastPrinted>
  <dcterms:created xsi:type="dcterms:W3CDTF">2020-01-11T12:31:32Z</dcterms:created>
  <dcterms:modified xsi:type="dcterms:W3CDTF">2022-07-13T17:16:37Z</dcterms:modified>
</cp:coreProperties>
</file>